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95" windowHeight="11985" activeTab="1"/>
  </bookViews>
  <sheets>
    <sheet name="Foglio2" sheetId="1" r:id="rId1"/>
    <sheet name="VERIFICA TRAVI COLLEGAMENTO" sheetId="2" r:id="rId2"/>
  </sheets>
  <definedNames>
    <definedName name="_xlnm.Print_Area" localSheetId="1">'VERIFICA TRAVI COLLEGAMENTO'!$A$1:$C$50</definedName>
  </definedNames>
  <calcPr fullCalcOnLoad="1"/>
</workbook>
</file>

<file path=xl/comments2.xml><?xml version="1.0" encoding="utf-8"?>
<comments xmlns="http://schemas.openxmlformats.org/spreadsheetml/2006/main">
  <authors>
    <author>utente</author>
  </authors>
  <commentList>
    <comment ref="B10" authorId="0">
      <text>
        <r>
          <rPr>
            <sz val="9"/>
            <rFont val="Tahoma"/>
            <family val="2"/>
          </rPr>
          <t xml:space="preserve">coefficiente di amplificazione stratigrafica (vedi Tab. 3.2.V)
</t>
        </r>
      </text>
    </comment>
    <comment ref="B11" authorId="0">
      <text>
        <r>
          <rPr>
            <sz val="9"/>
            <rFont val="Tahoma"/>
            <family val="2"/>
          </rPr>
          <t xml:space="preserve">Coefficiente di amplificazione topografica (vedin Tab.3.2.VI)
</t>
        </r>
      </text>
    </comment>
    <comment ref="B12" authorId="0">
      <text>
        <r>
          <rPr>
            <sz val="9"/>
            <rFont val="Tahoma"/>
            <family val="2"/>
          </rPr>
          <t xml:space="preserve">coefficiente che tiene conto della categoria di sottosuolo e delle condizioni tpografiche (eq. 3.2.5)
</t>
        </r>
      </text>
    </comment>
  </commentList>
</comments>
</file>

<file path=xl/sharedStrings.xml><?xml version="1.0" encoding="utf-8"?>
<sst xmlns="http://schemas.openxmlformats.org/spreadsheetml/2006/main" count="101" uniqueCount="95">
  <si>
    <t>Ss</t>
  </si>
  <si>
    <r>
      <t>S</t>
    </r>
    <r>
      <rPr>
        <sz val="9"/>
        <color indexed="8"/>
        <rFont val="Calibri"/>
        <family val="2"/>
      </rPr>
      <t xml:space="preserve">T </t>
    </r>
  </si>
  <si>
    <t xml:space="preserve"> </t>
  </si>
  <si>
    <t>Cc</t>
  </si>
  <si>
    <t>S</t>
  </si>
  <si>
    <t>B</t>
  </si>
  <si>
    <t>CATEGORIA SOTTOSUOLO</t>
  </si>
  <si>
    <t>A</t>
  </si>
  <si>
    <t>C</t>
  </si>
  <si>
    <t>D</t>
  </si>
  <si>
    <t>suolo</t>
  </si>
  <si>
    <t xml:space="preserve">coef. di amplificazione stratigrafica </t>
  </si>
  <si>
    <t>Coef. di amplificazione topografica</t>
  </si>
  <si>
    <t>Categoria topografica</t>
  </si>
  <si>
    <t>T1</t>
  </si>
  <si>
    <t>T2</t>
  </si>
  <si>
    <t>T3</t>
  </si>
  <si>
    <t>T4</t>
  </si>
  <si>
    <t>-</t>
  </si>
  <si>
    <t>In corrispondenza della sommità del pendio</t>
  </si>
  <si>
    <t>In corrispondenza della cresta del rilievo</t>
  </si>
  <si>
    <t>Ubicazione dell'opera o dell'intervento</t>
  </si>
  <si>
    <r>
      <t>S</t>
    </r>
    <r>
      <rPr>
        <sz val="9"/>
        <color indexed="8"/>
        <rFont val="Calibri"/>
        <family val="2"/>
      </rPr>
      <t>T</t>
    </r>
  </si>
  <si>
    <t>Dati</t>
  </si>
  <si>
    <t>Risultati</t>
  </si>
  <si>
    <t>Categoria suolo</t>
  </si>
  <si>
    <t>Fo</t>
  </si>
  <si>
    <t>Fattore di amplificazione spettrale massima</t>
  </si>
  <si>
    <t>E (*)</t>
  </si>
  <si>
    <t>Accelerazione orizzontale massima attesa al sito</t>
  </si>
  <si>
    <r>
      <t>0,8A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f</t>
    </r>
    <r>
      <rPr>
        <vertAlign val="subscript"/>
        <sz val="11"/>
        <color indexed="8"/>
        <rFont val="Calibri"/>
        <family val="2"/>
      </rPr>
      <t xml:space="preserve">cd </t>
    </r>
    <r>
      <rPr>
        <sz val="11"/>
        <color indexed="8"/>
        <rFont val="Calibri"/>
        <family val="2"/>
      </rPr>
      <t>+ A</t>
    </r>
    <r>
      <rPr>
        <vertAlign val="subscript"/>
        <sz val="11"/>
        <color indexed="8"/>
        <rFont val="Calibri"/>
        <family val="2"/>
      </rPr>
      <t>stot</t>
    </r>
    <r>
      <rPr>
        <sz val="11"/>
        <color indexed="8"/>
        <rFont val="Calibri"/>
        <family val="2"/>
      </rPr>
      <t xml:space="preserve"> f</t>
    </r>
    <r>
      <rPr>
        <vertAlign val="subscript"/>
        <sz val="11"/>
        <color indexed="8"/>
        <rFont val="Calibri"/>
        <family val="2"/>
      </rPr>
      <t>yd</t>
    </r>
  </si>
  <si>
    <t xml:space="preserve">Area totale armatura nella sezione della trave </t>
  </si>
  <si>
    <t>Area della sezione di calcestruzzo</t>
  </si>
  <si>
    <t>Base della sezione della trave di collegamento</t>
  </si>
  <si>
    <t>Altezza della sezione della trave di collegamento</t>
  </si>
  <si>
    <t>b</t>
  </si>
  <si>
    <t>h</t>
  </si>
  <si>
    <t>Diametro dell'armatura longitudinale nella trave</t>
  </si>
  <si>
    <t>Numero di barre di armatura longitudinale</t>
  </si>
  <si>
    <t>n</t>
  </si>
  <si>
    <t>fi</t>
  </si>
  <si>
    <r>
      <t>A</t>
    </r>
    <r>
      <rPr>
        <vertAlign val="subscript"/>
        <sz val="11"/>
        <color indexed="8"/>
        <rFont val="Calibri"/>
        <family val="2"/>
      </rPr>
      <t>stot</t>
    </r>
  </si>
  <si>
    <r>
      <t>A</t>
    </r>
    <r>
      <rPr>
        <vertAlign val="subscript"/>
        <sz val="11"/>
        <color indexed="8"/>
        <rFont val="Calibri"/>
        <family val="2"/>
      </rPr>
      <t>c</t>
    </r>
  </si>
  <si>
    <r>
      <t>N</t>
    </r>
    <r>
      <rPr>
        <vertAlign val="subscript"/>
        <sz val="11"/>
        <color indexed="8"/>
        <rFont val="Calibri"/>
        <family val="2"/>
      </rPr>
      <t>sd</t>
    </r>
  </si>
  <si>
    <r>
      <t>a</t>
    </r>
    <r>
      <rPr>
        <vertAlign val="subscript"/>
        <sz val="11"/>
        <color indexed="8"/>
        <rFont val="Calibri"/>
        <family val="2"/>
      </rPr>
      <t>max</t>
    </r>
    <r>
      <rPr>
        <sz val="10"/>
        <color indexed="8"/>
        <rFont val="Calibri"/>
        <family val="2"/>
      </rPr>
      <t xml:space="preserve"> = a</t>
    </r>
    <r>
      <rPr>
        <vertAlign val="subscript"/>
        <sz val="10"/>
        <color indexed="8"/>
        <rFont val="Calibri"/>
        <family val="2"/>
      </rPr>
      <t>g</t>
    </r>
    <r>
      <rPr>
        <sz val="10"/>
        <color indexed="8"/>
        <rFont val="Calibri"/>
        <family val="2"/>
      </rPr>
      <t xml:space="preserve"> S</t>
    </r>
  </si>
  <si>
    <r>
      <t xml:space="preserve"> a</t>
    </r>
    <r>
      <rPr>
        <vertAlign val="subscript"/>
        <sz val="11"/>
        <color indexed="8"/>
        <rFont val="Calibri"/>
        <family val="2"/>
      </rPr>
      <t xml:space="preserve">g </t>
    </r>
  </si>
  <si>
    <t xml:space="preserve">Accelerazione massima locale (su suolo in piano di tipo A)  </t>
  </si>
  <si>
    <t>Classe di resistenza del calcestruzzo</t>
  </si>
  <si>
    <t>Tensione di progetto a compressione del cls</t>
  </si>
  <si>
    <r>
      <t>f</t>
    </r>
    <r>
      <rPr>
        <vertAlign val="subscript"/>
        <sz val="11"/>
        <color indexed="8"/>
        <rFont val="Calibri"/>
        <family val="2"/>
      </rPr>
      <t>cd</t>
    </r>
  </si>
  <si>
    <t>Tensione di progetto a compressione dell'acciaio</t>
  </si>
  <si>
    <r>
      <t>f</t>
    </r>
    <r>
      <rPr>
        <vertAlign val="subscript"/>
        <sz val="11"/>
        <color indexed="8"/>
        <rFont val="Calibri"/>
        <family val="2"/>
      </rPr>
      <t>yd</t>
    </r>
  </si>
  <si>
    <r>
      <t>A</t>
    </r>
    <r>
      <rPr>
        <vertAlign val="subscript"/>
        <sz val="11"/>
        <color indexed="8"/>
        <rFont val="Calibri"/>
        <family val="2"/>
      </rPr>
      <t>stot</t>
    </r>
    <r>
      <rPr>
        <sz val="11"/>
        <color indexed="8"/>
        <rFont val="Calibri"/>
        <family val="2"/>
      </rPr>
      <t xml:space="preserve"> f</t>
    </r>
    <r>
      <rPr>
        <vertAlign val="subscript"/>
        <sz val="11"/>
        <color indexed="8"/>
        <rFont val="Calibri"/>
        <family val="2"/>
      </rPr>
      <t>yd</t>
    </r>
  </si>
  <si>
    <t>20/25</t>
  </si>
  <si>
    <t>25/30</t>
  </si>
  <si>
    <t>28/35</t>
  </si>
  <si>
    <t>32/40</t>
  </si>
  <si>
    <t>16/20</t>
  </si>
  <si>
    <t>cls</t>
  </si>
  <si>
    <t>Rck</t>
  </si>
  <si>
    <t>Verifiche</t>
  </si>
  <si>
    <t xml:space="preserve">Verifica per trave compressa  </t>
  </si>
  <si>
    <r>
      <t>N</t>
    </r>
    <r>
      <rPr>
        <vertAlign val="subscript"/>
        <sz val="11"/>
        <color indexed="8"/>
        <rFont val="Calibri"/>
        <family val="2"/>
      </rPr>
      <t>Rc</t>
    </r>
    <r>
      <rPr>
        <sz val="11"/>
        <color indexed="8"/>
        <rFont val="Calibri"/>
        <family val="2"/>
      </rPr>
      <t xml:space="preserve"> &gt;  N</t>
    </r>
    <r>
      <rPr>
        <vertAlign val="subscript"/>
        <sz val="11"/>
        <color indexed="8"/>
        <rFont val="Calibri"/>
        <family val="2"/>
      </rPr>
      <t>Ed</t>
    </r>
  </si>
  <si>
    <r>
      <t>N</t>
    </r>
    <r>
      <rPr>
        <vertAlign val="subscript"/>
        <sz val="11"/>
        <color indexed="8"/>
        <rFont val="Calibri"/>
        <family val="2"/>
      </rPr>
      <t>Rt</t>
    </r>
    <r>
      <rPr>
        <sz val="11"/>
        <color indexed="8"/>
        <rFont val="Calibri"/>
        <family val="2"/>
      </rPr>
      <t xml:space="preserve"> &gt;  N</t>
    </r>
    <r>
      <rPr>
        <vertAlign val="subscript"/>
        <sz val="11"/>
        <color indexed="8"/>
        <rFont val="Calibri"/>
        <family val="2"/>
      </rPr>
      <t>Ed</t>
    </r>
  </si>
  <si>
    <r>
      <t>categoria di sottosuolo e topografico        S = Ss S</t>
    </r>
    <r>
      <rPr>
        <vertAlign val="subscript"/>
        <sz val="10"/>
        <color indexed="8"/>
        <rFont val="Calibri"/>
        <family val="2"/>
      </rPr>
      <t>T</t>
    </r>
  </si>
  <si>
    <t>Valore medio forze verticali negli elementi sui plinti collegati</t>
  </si>
  <si>
    <t>VERIFICA DELLE TRAVI DI COLLEGAMENTO TRA PLINTI (NTC 7.2.5.1)</t>
  </si>
  <si>
    <t xml:space="preserve">Verifica per trave tesa </t>
  </si>
  <si>
    <t>snellezza della trave:</t>
  </si>
  <si>
    <t>raggio di inerzia minimo della sezione della trave</t>
  </si>
  <si>
    <r>
      <t>i = √ (J</t>
    </r>
    <r>
      <rPr>
        <vertAlign val="subscript"/>
        <sz val="11"/>
        <color indexed="8"/>
        <rFont val="Calibri"/>
        <family val="2"/>
      </rPr>
      <t>min</t>
    </r>
    <r>
      <rPr>
        <sz val="11"/>
        <color indexed="8"/>
        <rFont val="Calibri"/>
        <family val="2"/>
      </rPr>
      <t>/A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)</t>
    </r>
  </si>
  <si>
    <r>
      <t>λ</t>
    </r>
    <r>
      <rPr>
        <vertAlign val="subscript"/>
        <sz val="11"/>
        <color indexed="8"/>
        <rFont val="Calibri"/>
        <family val="2"/>
      </rPr>
      <t>lim</t>
    </r>
    <r>
      <rPr>
        <sz val="11"/>
        <color indexed="8"/>
        <rFont val="Calibri"/>
        <family val="2"/>
      </rPr>
      <t>=15,4 C / √ (v)</t>
    </r>
  </si>
  <si>
    <r>
      <t>λ</t>
    </r>
    <r>
      <rPr>
        <sz val="11"/>
        <color indexed="8"/>
        <rFont val="Calibri"/>
        <family val="2"/>
      </rPr>
      <t xml:space="preserve"> = l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/ i</t>
    </r>
  </si>
  <si>
    <t>(§7.2.5.1)</t>
  </si>
  <si>
    <t>(§C.4.1.2.1.2.4)</t>
  </si>
  <si>
    <t>(§4.1.2.1.7.2)</t>
  </si>
  <si>
    <t>Controllo snellezza</t>
  </si>
  <si>
    <t>lunghezza libera di inflessione della trave di collegamento</t>
  </si>
  <si>
    <t>l</t>
  </si>
  <si>
    <r>
      <t>λ &lt; λ</t>
    </r>
    <r>
      <rPr>
        <vertAlign val="subscript"/>
        <sz val="11"/>
        <color indexed="8"/>
        <rFont val="Calibri"/>
        <family val="2"/>
      </rPr>
      <t>lim</t>
    </r>
  </si>
  <si>
    <t xml:space="preserve">Gli effetti di instabilità possono essere trascurati se </t>
  </si>
  <si>
    <r>
      <t>Forza assiale nella trave di collegamento                N</t>
    </r>
    <r>
      <rPr>
        <vertAlign val="subscript"/>
        <sz val="10"/>
        <color indexed="8"/>
        <rFont val="Calibri"/>
        <family val="2"/>
      </rPr>
      <t>Ed</t>
    </r>
  </si>
  <si>
    <r>
      <t>Forza assiale di resistenza a compressione            N</t>
    </r>
    <r>
      <rPr>
        <vertAlign val="subscript"/>
        <sz val="10"/>
        <color indexed="8"/>
        <rFont val="Calibri"/>
        <family val="2"/>
      </rPr>
      <t>Rc</t>
    </r>
  </si>
  <si>
    <r>
      <t>Forza assiale di resistenza a trazione della trave     N</t>
    </r>
    <r>
      <rPr>
        <vertAlign val="subscript"/>
        <sz val="10"/>
        <color indexed="8"/>
        <rFont val="Calibri"/>
        <family val="2"/>
      </rPr>
      <t>Rt</t>
    </r>
  </si>
  <si>
    <t>coefficiente  per il calcolo della lunghezza libera di inflessione</t>
  </si>
  <si>
    <t>coefficiente  C per calcolo della snellezza limite ( 0,7≤ C ≤2,7)</t>
  </si>
  <si>
    <t xml:space="preserve">lunghezza netta della trave </t>
  </si>
  <si>
    <t>β</t>
  </si>
  <si>
    <r>
      <t>l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=β l </t>
    </r>
  </si>
  <si>
    <r>
      <t>snellezza limite          λ</t>
    </r>
    <r>
      <rPr>
        <vertAlign val="subscript"/>
        <sz val="10"/>
        <color indexed="8"/>
        <rFont val="Calibri"/>
        <family val="2"/>
      </rPr>
      <t>lim</t>
    </r>
    <r>
      <rPr>
        <sz val="10"/>
        <color indexed="8"/>
        <rFont val="Calibri"/>
        <family val="2"/>
      </rPr>
      <t xml:space="preserve"> = 15,4 C / √ (N</t>
    </r>
    <r>
      <rPr>
        <vertAlign val="subscript"/>
        <sz val="10"/>
        <color indexed="8"/>
        <rFont val="Calibri"/>
        <family val="2"/>
      </rPr>
      <t>ed</t>
    </r>
    <r>
      <rPr>
        <sz val="10"/>
        <color indexed="8"/>
        <rFont val="Calibri"/>
        <family val="2"/>
      </rPr>
      <t>/(A</t>
    </r>
    <r>
      <rPr>
        <vertAlign val="subscript"/>
        <sz val="10"/>
        <color indexed="8"/>
        <rFont val="Calibri"/>
        <family val="2"/>
      </rPr>
      <t>c</t>
    </r>
    <r>
      <rPr>
        <sz val="10"/>
        <color indexed="8"/>
        <rFont val="Calibri"/>
        <family val="2"/>
      </rPr>
      <t>f</t>
    </r>
    <r>
      <rPr>
        <vertAlign val="subscript"/>
        <sz val="10"/>
        <color indexed="8"/>
        <rFont val="Calibri"/>
        <family val="2"/>
      </rPr>
      <t>cd</t>
    </r>
    <r>
      <rPr>
        <sz val="10"/>
        <color indexed="8"/>
        <rFont val="Calibri"/>
        <family val="2"/>
      </rPr>
      <t xml:space="preserve">)     (4.1.33) </t>
    </r>
  </si>
  <si>
    <t>Schemi per le lunghezze libere di inflessione:</t>
  </si>
  <si>
    <r>
      <t>C = 1,7 - r</t>
    </r>
    <r>
      <rPr>
        <vertAlign val="subscript"/>
        <sz val="11"/>
        <color indexed="8"/>
        <rFont val="Calibri"/>
        <family val="2"/>
      </rPr>
      <t>m</t>
    </r>
  </si>
  <si>
    <r>
      <t>r</t>
    </r>
    <r>
      <rPr>
        <vertAlign val="subscript"/>
        <sz val="11"/>
        <color indexed="8"/>
        <rFont val="Calibri"/>
        <family val="2"/>
      </rPr>
      <t xml:space="preserve">m </t>
    </r>
    <r>
      <rPr>
        <sz val="11"/>
        <color indexed="8"/>
        <rFont val="Calibri"/>
        <family val="2"/>
      </rPr>
      <t>= M</t>
    </r>
    <r>
      <rPr>
        <vertAlign val="subscript"/>
        <sz val="11"/>
        <color indexed="8"/>
        <rFont val="Calibri"/>
        <family val="2"/>
      </rPr>
      <t>01</t>
    </r>
    <r>
      <rPr>
        <sz val="11"/>
        <color indexed="8"/>
        <rFont val="Calibri"/>
        <family val="2"/>
      </rPr>
      <t xml:space="preserve"> / M</t>
    </r>
    <r>
      <rPr>
        <vertAlign val="subscript"/>
        <sz val="11"/>
        <color indexed="8"/>
        <rFont val="Calibri"/>
        <family val="2"/>
      </rPr>
      <t>02</t>
    </r>
  </si>
  <si>
    <t>Versione 17 dicembre 2010</t>
  </si>
  <si>
    <r>
      <t>La verifica delle travi di collegamento è eseguita con le azioni e le indicazioni riportate nel punto 7.2.5.1 delle NTC 2008. La trave di collegamento è verificata sia a trazione che a compressione. In quest’ultimo caso la verifica è eseguita come riportato nel punto 4.1.2.1.7.2 V</t>
    </r>
    <r>
      <rPr>
        <i/>
        <sz val="12"/>
        <color indexed="8"/>
        <rFont val="Calibri"/>
        <family val="0"/>
      </rPr>
      <t>erifiche di stabilità per elementi snelli</t>
    </r>
    <r>
      <rPr>
        <sz val="12"/>
        <color indexed="8"/>
        <rFont val="Calibri"/>
        <family val="0"/>
      </rPr>
      <t>, trascurando, a favore della sicurezza, l’effetto di contenimento dell’instabilità offerto dal terreno.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</si>
</sst>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&quot;m&quot;"/>
    <numFmt numFmtId="166" formatCode="&quot;C1=&quot;0.000"/>
    <numFmt numFmtId="167" formatCode="0.000"/>
    <numFmt numFmtId="168" formatCode="0.00&quot;sec&quot;"/>
    <numFmt numFmtId="169" formatCode="0.000&quot;*g&quot;"/>
    <numFmt numFmtId="170" formatCode="0.0&quot;cm&quot;"/>
    <numFmt numFmtId="171" formatCode="0.0000"/>
    <numFmt numFmtId="172" formatCode="0.000&quot;*kN&quot;"/>
    <numFmt numFmtId="173" formatCode="0.00&quot;*kN&quot;"/>
    <numFmt numFmtId="174" formatCode="0.00&quot;kN&quot;"/>
    <numFmt numFmtId="175" formatCode="0.00&quot;m&quot;"/>
    <numFmt numFmtId="176" formatCode="0.000&quot;sec&quot;"/>
    <numFmt numFmtId="177" formatCode="0.0&quot;mm&quot;"/>
    <numFmt numFmtId="178" formatCode="0.00&quot;cm²&quot;"/>
    <numFmt numFmtId="179" formatCode="0.00&quot;MPa&quot;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Arial"/>
      <family val="0"/>
    </font>
    <font>
      <b/>
      <sz val="12"/>
      <color indexed="8"/>
      <name val="Calibri"/>
      <family val="2"/>
    </font>
    <font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quotePrefix="1">
      <alignment/>
    </xf>
    <xf numFmtId="167" fontId="37" fillId="27" borderId="1" xfId="44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4" fontId="37" fillId="27" borderId="1" xfId="44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9" fontId="37" fillId="27" borderId="1" xfId="44" applyNumberFormat="1" applyAlignment="1" applyProtection="1">
      <alignment horizontal="center"/>
      <protection locked="0"/>
    </xf>
    <xf numFmtId="169" fontId="37" fillId="27" borderId="1" xfId="44" applyNumberFormat="1" applyAlignment="1" applyProtection="1">
      <alignment horizontal="center"/>
      <protection locked="0"/>
    </xf>
    <xf numFmtId="170" fontId="37" fillId="27" borderId="1" xfId="44" applyNumberFormat="1" applyAlignment="1" applyProtection="1">
      <alignment horizontal="center"/>
      <protection locked="0"/>
    </xf>
    <xf numFmtId="177" fontId="37" fillId="27" borderId="1" xfId="44" applyNumberFormat="1" applyAlignment="1" applyProtection="1">
      <alignment horizontal="center"/>
      <protection locked="0"/>
    </xf>
    <xf numFmtId="1" fontId="37" fillId="27" borderId="1" xfId="44" applyNumberFormat="1" applyAlignment="1" applyProtection="1">
      <alignment horizontal="center"/>
      <protection locked="0"/>
    </xf>
    <xf numFmtId="0" fontId="14" fillId="0" borderId="0" xfId="0" applyFont="1" applyAlignment="1">
      <alignment/>
    </xf>
    <xf numFmtId="170" fontId="5" fillId="0" borderId="1" xfId="44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7" fontId="0" fillId="32" borderId="10" xfId="0" applyNumberForma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78" fontId="5" fillId="0" borderId="1" xfId="44" applyNumberFormat="1" applyFont="1" applyFill="1" applyAlignment="1" applyProtection="1">
      <alignment horizontal="center"/>
      <protection/>
    </xf>
    <xf numFmtId="179" fontId="5" fillId="0" borderId="1" xfId="44" applyNumberFormat="1" applyFont="1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69" fontId="39" fillId="0" borderId="5" xfId="49" applyNumberFormat="1" applyFill="1" applyAlignment="1" applyProtection="1">
      <alignment horizontal="center"/>
      <protection/>
    </xf>
    <xf numFmtId="174" fontId="5" fillId="0" borderId="1" xfId="44" applyNumberFormat="1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79" fontId="11" fillId="27" borderId="1" xfId="44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44</xdr:row>
      <xdr:rowOff>114300</xdr:rowOff>
    </xdr:from>
    <xdr:to>
      <xdr:col>13</xdr:col>
      <xdr:colOff>495300</xdr:colOff>
      <xdr:row>50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5400" y="8496300"/>
          <a:ext cx="71247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verifica delle travi di collegamento è eseguita con le azioni e le indicazioni riportate nel punto 7.2.5.1 delle NTC 2008. La trave di collegamento è verificata sia a trazione che a compressione. In quest’ultimo caso la verifica è eseguita come riportato nel punto 4.1.2.1.7.2 verifiche di stabilità per elementi snelli, considerando la trave incastrata alle estremità, per la determinazione della lunghezza libera di inflessione, e trascurando, a favore della sicurezza, l’effetto di contenimento dell’instabilità offerto dal terreno.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38100</xdr:rowOff>
    </xdr:from>
    <xdr:to>
      <xdr:col>12</xdr:col>
      <xdr:colOff>552450</xdr:colOff>
      <xdr:row>2</xdr:row>
      <xdr:rowOff>419100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76225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85725</xdr:rowOff>
    </xdr:from>
    <xdr:to>
      <xdr:col>8</xdr:col>
      <xdr:colOff>352425</xdr:colOff>
      <xdr:row>67</xdr:row>
      <xdr:rowOff>95250</xdr:rowOff>
    </xdr:to>
    <xdr:pic>
      <xdr:nvPicPr>
        <xdr:cNvPr id="2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391900"/>
          <a:ext cx="91154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9:D225"/>
  <sheetViews>
    <sheetView zoomScalePageLayoutView="0" workbookViewId="0" topLeftCell="B31">
      <selection activeCell="N60" sqref="N60"/>
    </sheetView>
  </sheetViews>
  <sheetFormatPr defaultColWidth="9.140625" defaultRowHeight="15"/>
  <sheetData>
    <row r="39" ht="15">
      <c r="C39" s="2"/>
    </row>
    <row r="225" ht="15">
      <c r="D225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tabSelected="1" view="pageBreakPreview" zoomScaleSheetLayoutView="100" workbookViewId="0" topLeftCell="A1">
      <selection activeCell="H16" sqref="H16"/>
    </sheetView>
  </sheetViews>
  <sheetFormatPr defaultColWidth="9.140625" defaultRowHeight="15"/>
  <cols>
    <col min="1" max="1" width="50.57421875" style="1" customWidth="1"/>
    <col min="2" max="2" width="15.7109375" style="1" bestFit="1" customWidth="1"/>
    <col min="3" max="3" width="16.57421875" style="1" customWidth="1"/>
    <col min="4" max="4" width="12.00390625" style="1" customWidth="1"/>
    <col min="5" max="18" width="9.140625" style="1" customWidth="1"/>
    <col min="19" max="19" width="26.421875" style="1" customWidth="1"/>
    <col min="20" max="35" width="9.140625" style="1" customWidth="1"/>
    <col min="36" max="36" width="41.00390625" style="1" customWidth="1"/>
    <col min="37" max="16384" width="9.140625" style="1" customWidth="1"/>
  </cols>
  <sheetData>
    <row r="1" spans="1:37" ht="18.75">
      <c r="A1" s="40" t="s">
        <v>66</v>
      </c>
      <c r="B1" s="40"/>
      <c r="C1" s="40"/>
      <c r="D1" s="15"/>
      <c r="E1" s="15"/>
      <c r="F1" s="1" t="s">
        <v>93</v>
      </c>
      <c r="T1" s="16" t="s">
        <v>58</v>
      </c>
      <c r="U1" s="1" t="s">
        <v>59</v>
      </c>
      <c r="Z1" s="17" t="s">
        <v>6</v>
      </c>
      <c r="AI1" s="1" t="s">
        <v>13</v>
      </c>
      <c r="AJ1" s="1" t="s">
        <v>21</v>
      </c>
      <c r="AK1" s="1" t="s">
        <v>22</v>
      </c>
    </row>
    <row r="2" spans="1:26" ht="31.5" customHeight="1">
      <c r="A2" s="41" t="s">
        <v>94</v>
      </c>
      <c r="B2" s="41"/>
      <c r="C2" s="41"/>
      <c r="D2" s="15"/>
      <c r="E2" s="15"/>
      <c r="T2" s="16"/>
      <c r="Z2" s="17"/>
    </row>
    <row r="3" spans="1:26" ht="53.25" customHeight="1">
      <c r="A3" s="41"/>
      <c r="B3" s="41"/>
      <c r="C3" s="41"/>
      <c r="D3" s="15"/>
      <c r="E3" s="15"/>
      <c r="T3" s="16"/>
      <c r="Z3" s="17"/>
    </row>
    <row r="4" spans="20:37" ht="15">
      <c r="T4" s="1" t="s">
        <v>57</v>
      </c>
      <c r="U4" s="16">
        <v>20</v>
      </c>
      <c r="Z4" s="16" t="s">
        <v>10</v>
      </c>
      <c r="AA4" s="16" t="s">
        <v>0</v>
      </c>
      <c r="AB4" s="16" t="s">
        <v>3</v>
      </c>
      <c r="AI4" s="1" t="s">
        <v>14</v>
      </c>
      <c r="AJ4" s="18" t="s">
        <v>18</v>
      </c>
      <c r="AK4" s="19">
        <v>1</v>
      </c>
    </row>
    <row r="5" spans="1:37" ht="15">
      <c r="A5" s="20" t="s">
        <v>23</v>
      </c>
      <c r="T5" s="21" t="s">
        <v>53</v>
      </c>
      <c r="U5" s="16">
        <v>25</v>
      </c>
      <c r="Z5" s="22" t="s">
        <v>7</v>
      </c>
      <c r="AA5" s="16">
        <v>1</v>
      </c>
      <c r="AB5" s="16">
        <v>1</v>
      </c>
      <c r="AI5" s="1" t="s">
        <v>15</v>
      </c>
      <c r="AJ5" s="1" t="s">
        <v>19</v>
      </c>
      <c r="AK5" s="19">
        <v>1.2</v>
      </c>
    </row>
    <row r="6" spans="1:37" ht="18">
      <c r="A6" s="23" t="s">
        <v>46</v>
      </c>
      <c r="B6" s="24" t="s">
        <v>45</v>
      </c>
      <c r="C6" s="9">
        <v>0.177</v>
      </c>
      <c r="T6" s="21" t="s">
        <v>54</v>
      </c>
      <c r="U6" s="16">
        <v>30</v>
      </c>
      <c r="Z6" s="22" t="s">
        <v>5</v>
      </c>
      <c r="AA6" s="25">
        <f>IF(AND((1.4-(0.4*$C$7*$C$6))&gt;=1,(1.4-(0.4*$C$7*$C$6))&lt;=1.2),(1.4-(0.4*$C$7*$C$6)),IF((1.4-(0.4*$C$7*$C$6))&lt;1,1,1.2))</f>
        <v>1.2</v>
      </c>
      <c r="AI6" s="1" t="s">
        <v>16</v>
      </c>
      <c r="AJ6" s="1" t="s">
        <v>20</v>
      </c>
      <c r="AK6" s="19">
        <v>1.2</v>
      </c>
    </row>
    <row r="7" spans="1:37" ht="15">
      <c r="A7" s="26" t="s">
        <v>27</v>
      </c>
      <c r="B7" s="16" t="s">
        <v>26</v>
      </c>
      <c r="C7" s="3">
        <v>2.49</v>
      </c>
      <c r="T7" s="21" t="s">
        <v>55</v>
      </c>
      <c r="U7" s="16">
        <v>35</v>
      </c>
      <c r="Z7" s="22" t="s">
        <v>8</v>
      </c>
      <c r="AA7" s="25">
        <f>IF(AND((1.7-(0.6*$C$7*$C$6))&gt;=1,(1.7-(0.6*$C$7*$C$6))&lt;=1.5),(1.7-(0.6*$C$7*$C$6)),IF((1.7-(0.6*$C$7*$C$6))&lt;1,1,1.5))</f>
        <v>1.435562</v>
      </c>
      <c r="AI7" s="1" t="s">
        <v>17</v>
      </c>
      <c r="AJ7" s="1" t="s">
        <v>20</v>
      </c>
      <c r="AK7" s="19">
        <v>1.4</v>
      </c>
    </row>
    <row r="8" spans="1:27" ht="15.75">
      <c r="A8" s="26" t="s">
        <v>25</v>
      </c>
      <c r="C8" s="27" t="str">
        <f>CHOOSE(D8,"A","B","C","D","E")</f>
        <v>C</v>
      </c>
      <c r="D8" s="4">
        <v>3</v>
      </c>
      <c r="F8" s="28">
        <f>IF(OR(C8="A",C8="E"),"(*) = vedere 7.2.5.1 NTC 2008","")</f>
      </c>
      <c r="T8" s="21" t="s">
        <v>56</v>
      </c>
      <c r="U8" s="16">
        <v>40</v>
      </c>
      <c r="Z8" s="22" t="s">
        <v>9</v>
      </c>
      <c r="AA8" s="25">
        <f>IF(AND((2.4-(1.5*$C$7*$C$6))&gt;=0.9,(2.4-(1.5*$C$7*$C$6))&lt;=1.8),(2.4-(1.5*$C$7*$C$6)),IF((2.4-(1.5*$C$7*$C$6))&lt;0.9,0.9,1.8))</f>
        <v>1.738905</v>
      </c>
    </row>
    <row r="9" spans="1:27" ht="15">
      <c r="A9" s="23"/>
      <c r="B9" s="16"/>
      <c r="T9" s="21"/>
      <c r="Z9" s="16" t="s">
        <v>28</v>
      </c>
      <c r="AA9" s="25">
        <f>IF(AND((2-(1.1*$C$7*$C$6))&gt;=1,(2-(1.1*$C$7*$C$6))&lt;=1.6),(2-(1.1*$C$7*$C$6)),IF((2-(1.1*$C$7*$C$6))&lt;1,1,1.6))</f>
        <v>1.515197</v>
      </c>
    </row>
    <row r="10" spans="1:20" ht="15">
      <c r="A10" s="26" t="s">
        <v>11</v>
      </c>
      <c r="B10" s="16" t="s">
        <v>0</v>
      </c>
      <c r="C10" s="27">
        <f>INDEX(Z5:AB9,$D$8,2)</f>
        <v>1.435562</v>
      </c>
      <c r="T10" s="21"/>
    </row>
    <row r="11" spans="1:20" ht="15">
      <c r="A11" s="26" t="s">
        <v>12</v>
      </c>
      <c r="B11" s="16" t="s">
        <v>1</v>
      </c>
      <c r="C11" s="27">
        <f>INDEX(AI4:AK7,D11,3)</f>
        <v>1</v>
      </c>
      <c r="D11" s="5">
        <v>1</v>
      </c>
      <c r="T11" s="21"/>
    </row>
    <row r="12" spans="1:20" ht="15">
      <c r="A12" s="26" t="s">
        <v>64</v>
      </c>
      <c r="B12" s="16" t="s">
        <v>4</v>
      </c>
      <c r="C12" s="29">
        <f>C10*C11</f>
        <v>1.435562</v>
      </c>
      <c r="T12" s="21"/>
    </row>
    <row r="14" spans="1:3" ht="15">
      <c r="A14" s="26" t="s">
        <v>33</v>
      </c>
      <c r="B14" s="30" t="s">
        <v>35</v>
      </c>
      <c r="C14" s="10">
        <v>30</v>
      </c>
    </row>
    <row r="15" spans="1:3" ht="15">
      <c r="A15" s="26" t="s">
        <v>34</v>
      </c>
      <c r="B15" s="30" t="s">
        <v>36</v>
      </c>
      <c r="C15" s="10">
        <v>30</v>
      </c>
    </row>
    <row r="16" spans="1:3" ht="15">
      <c r="A16" s="26" t="s">
        <v>37</v>
      </c>
      <c r="B16" s="30" t="s">
        <v>40</v>
      </c>
      <c r="C16" s="11">
        <v>20</v>
      </c>
    </row>
    <row r="17" spans="1:3" ht="15">
      <c r="A17" s="26" t="s">
        <v>38</v>
      </c>
      <c r="B17" s="16" t="s">
        <v>39</v>
      </c>
      <c r="C17" s="12">
        <v>4</v>
      </c>
    </row>
    <row r="18" spans="1:3" ht="18">
      <c r="A18" s="26" t="s">
        <v>32</v>
      </c>
      <c r="B18" s="30" t="s">
        <v>42</v>
      </c>
      <c r="C18" s="31">
        <f>C14*C15</f>
        <v>900</v>
      </c>
    </row>
    <row r="19" spans="1:3" ht="18">
      <c r="A19" s="26" t="s">
        <v>31</v>
      </c>
      <c r="B19" s="30" t="s">
        <v>41</v>
      </c>
      <c r="C19" s="31">
        <f>3.1415*C16*C16/4*C17/100</f>
        <v>12.566</v>
      </c>
    </row>
    <row r="20" ht="15">
      <c r="A20" s="26"/>
    </row>
    <row r="21" spans="1:4" ht="15">
      <c r="A21" s="26" t="s">
        <v>47</v>
      </c>
      <c r="B21" s="30" t="s">
        <v>59</v>
      </c>
      <c r="C21" s="32">
        <f>CHOOSE(D21,20,25,30,35,40)</f>
        <v>30</v>
      </c>
      <c r="D21" s="7">
        <v>3</v>
      </c>
    </row>
    <row r="22" spans="1:3" ht="18">
      <c r="A22" s="26" t="s">
        <v>48</v>
      </c>
      <c r="B22" s="30" t="s">
        <v>49</v>
      </c>
      <c r="C22" s="8">
        <f>C21*0.83*0.85/1.5</f>
        <v>14.11</v>
      </c>
    </row>
    <row r="23" spans="1:3" ht="18">
      <c r="A23" s="26" t="s">
        <v>50</v>
      </c>
      <c r="B23" s="30" t="s">
        <v>51</v>
      </c>
      <c r="C23" s="38">
        <f>450/1.15</f>
        <v>391.304347826087</v>
      </c>
    </row>
    <row r="24" spans="1:19" ht="15">
      <c r="A24" s="26"/>
      <c r="S24" s="1" t="s">
        <v>2</v>
      </c>
    </row>
    <row r="25" spans="1:3" ht="18">
      <c r="A25" s="26" t="s">
        <v>65</v>
      </c>
      <c r="B25" s="16" t="s">
        <v>43</v>
      </c>
      <c r="C25" s="6">
        <v>65</v>
      </c>
    </row>
    <row r="26" ht="15">
      <c r="C26" s="33"/>
    </row>
    <row r="27" spans="1:3" ht="15">
      <c r="A27" s="20" t="s">
        <v>24</v>
      </c>
      <c r="C27" s="33"/>
    </row>
    <row r="28" spans="1:4" ht="18">
      <c r="A28" s="26" t="s">
        <v>29</v>
      </c>
      <c r="B28" s="16" t="s">
        <v>44</v>
      </c>
      <c r="C28" s="34">
        <f>C6*C12</f>
        <v>0.254094474</v>
      </c>
      <c r="D28" s="23" t="s">
        <v>73</v>
      </c>
    </row>
    <row r="29" ht="15">
      <c r="D29" s="23"/>
    </row>
    <row r="30" spans="1:6" ht="15">
      <c r="A30" s="26" t="s">
        <v>81</v>
      </c>
      <c r="B30" s="16" t="str">
        <f>(CHOOSE(D8,0,0.3,0.4,0.6,"(*)"))&amp;"Nsd amax / g"</f>
        <v>0,4Nsd amax / g</v>
      </c>
      <c r="C30" s="35">
        <f>(CHOOSE(D8,0,0.3,0.4,0.6,0.6))*C25*C28</f>
        <v>6.606456324000001</v>
      </c>
      <c r="D30" s="23" t="s">
        <v>73</v>
      </c>
      <c r="F30" s="28">
        <f>IF(OR(C8="A",C8="E"),"(*) = vedere 7.2.5.1 NTC 2008","")</f>
      </c>
    </row>
    <row r="31" ht="15">
      <c r="D31" s="23"/>
    </row>
    <row r="32" spans="1:4" ht="18">
      <c r="A32" s="26" t="s">
        <v>82</v>
      </c>
      <c r="B32" s="16" t="s">
        <v>30</v>
      </c>
      <c r="C32" s="35">
        <f>0.8*C18*C22/10+C19*C23/10</f>
        <v>1507.6330434782608</v>
      </c>
      <c r="D32" s="23" t="s">
        <v>74</v>
      </c>
    </row>
    <row r="33" spans="1:3" ht="18">
      <c r="A33" s="26" t="s">
        <v>83</v>
      </c>
      <c r="B33" s="24" t="s">
        <v>52</v>
      </c>
      <c r="C33" s="35">
        <f>C19*C23/10</f>
        <v>491.713043478261</v>
      </c>
    </row>
    <row r="34" ht="15">
      <c r="A34" s="20" t="s">
        <v>60</v>
      </c>
    </row>
    <row r="35" spans="1:4" ht="18">
      <c r="A35" s="26" t="s">
        <v>61</v>
      </c>
      <c r="B35" s="16" t="s">
        <v>62</v>
      </c>
      <c r="C35" s="16" t="str">
        <f>INT(C32*100+0.5)/100&amp;" &gt; "&amp;INT(C30*100+0.5)/100</f>
        <v>1507,63 &gt; 6,61</v>
      </c>
      <c r="D35" s="1" t="str">
        <f>IF(C32&gt;C30,"VERIFICATO","NON VERIFICATO")</f>
        <v>VERIFICATO</v>
      </c>
    </row>
    <row r="36" spans="1:4" ht="18">
      <c r="A36" s="26" t="s">
        <v>67</v>
      </c>
      <c r="B36" s="16" t="s">
        <v>63</v>
      </c>
      <c r="C36" s="16" t="str">
        <f>INT(C33*100+0.5)/100&amp;" &gt; "&amp;INT(C30*100+0.5)/100</f>
        <v>491,71 &gt; 6,61</v>
      </c>
      <c r="D36" s="1" t="str">
        <f>IF(C33&gt;C30,"VERIFICATO","NON VERIFICATO")</f>
        <v>VERIFICATO</v>
      </c>
    </row>
    <row r="37" ht="15">
      <c r="C37" s="39" t="str">
        <f>IF(AND(C33&gt;C30,C32&gt;C30),"VERIFICATO","NON VERIFICATO")</f>
        <v>VERIFICATO</v>
      </c>
    </row>
    <row r="38" ht="15">
      <c r="A38" s="20" t="s">
        <v>76</v>
      </c>
    </row>
    <row r="39" spans="1:3" ht="15">
      <c r="A39" s="26" t="s">
        <v>86</v>
      </c>
      <c r="B39" s="16" t="s">
        <v>78</v>
      </c>
      <c r="C39" s="10">
        <v>525</v>
      </c>
    </row>
    <row r="40" spans="1:3" ht="15">
      <c r="A40" s="26" t="s">
        <v>84</v>
      </c>
      <c r="B40" s="16" t="s">
        <v>87</v>
      </c>
      <c r="C40" s="3">
        <v>0.5</v>
      </c>
    </row>
    <row r="41" spans="1:8" ht="18">
      <c r="A41" s="26" t="s">
        <v>85</v>
      </c>
      <c r="B41" s="16" t="s">
        <v>8</v>
      </c>
      <c r="C41" s="3">
        <v>0.7</v>
      </c>
      <c r="D41" s="1" t="s">
        <v>75</v>
      </c>
      <c r="F41" s="1" t="s">
        <v>91</v>
      </c>
      <c r="H41" s="1" t="s">
        <v>92</v>
      </c>
    </row>
    <row r="42" spans="1:3" ht="18">
      <c r="A42" s="26" t="s">
        <v>77</v>
      </c>
      <c r="B42" s="30" t="s">
        <v>88</v>
      </c>
      <c r="C42" s="14">
        <f>C39*C40</f>
        <v>262.5</v>
      </c>
    </row>
    <row r="43" spans="1:3" ht="18">
      <c r="A43" s="26" t="s">
        <v>69</v>
      </c>
      <c r="B43" s="30" t="s">
        <v>70</v>
      </c>
      <c r="C43" s="14">
        <f>SQRT(MAX(C14:C15)*MIN(C14:C15)^3/12/C18)</f>
        <v>8.660254037844387</v>
      </c>
    </row>
    <row r="45" spans="1:3" ht="18">
      <c r="A45" s="26" t="s">
        <v>68</v>
      </c>
      <c r="B45" s="36" t="s">
        <v>72</v>
      </c>
      <c r="C45" s="37">
        <f>C42/C43</f>
        <v>30.31088913245535</v>
      </c>
    </row>
    <row r="46" ht="15">
      <c r="C46" s="16"/>
    </row>
    <row r="47" spans="1:4" ht="18">
      <c r="A47" s="26" t="s">
        <v>89</v>
      </c>
      <c r="B47" s="36" t="s">
        <v>71</v>
      </c>
      <c r="C47" s="37">
        <f>15.4*C41/SQRT(C30/C18/C22*10)</f>
        <v>149.45802477711658</v>
      </c>
      <c r="D47" s="1" t="s">
        <v>75</v>
      </c>
    </row>
    <row r="49" spans="1:3" ht="18">
      <c r="A49" s="1" t="s">
        <v>80</v>
      </c>
      <c r="B49" s="36" t="s">
        <v>79</v>
      </c>
      <c r="C49" s="16" t="str">
        <f>INT(C45*100+0.5)/100&amp;" &lt; "&amp;INT(C47*100+0.5)/100</f>
        <v>30,31 &lt; 149,46</v>
      </c>
    </row>
    <row r="50" ht="15">
      <c r="C50" s="39" t="str">
        <f>IF(C45&lt;C47,"VERIFICATO","NON VERIFICATO")</f>
        <v>VERIFICATO</v>
      </c>
    </row>
    <row r="52" ht="15">
      <c r="A52" s="1" t="s">
        <v>90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 password="CC79" sheet="1"/>
  <mergeCells count="2">
    <mergeCell ref="A1:C1"/>
    <mergeCell ref="A2:C3"/>
  </mergeCells>
  <printOptions/>
  <pageMargins left="0.7" right="0.7" top="0.75" bottom="0.75" header="0.3" footer="0.3"/>
  <pageSetup horizontalDpi="600" verticalDpi="600" orientation="portrait" paperSize="9" scale="84" r:id="rId4"/>
  <rowBreaks count="1" manualBreakCount="1">
    <brk id="37" max="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</cp:lastModifiedBy>
  <cp:lastPrinted>2010-12-06T20:47:09Z</cp:lastPrinted>
  <dcterms:created xsi:type="dcterms:W3CDTF">2009-04-29T08:12:13Z</dcterms:created>
  <dcterms:modified xsi:type="dcterms:W3CDTF">2010-12-18T12:21:19Z</dcterms:modified>
  <cp:category/>
  <cp:version/>
  <cp:contentType/>
  <cp:contentStatus/>
</cp:coreProperties>
</file>