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CORRIMENTO" sheetId="1" r:id="rId1"/>
    <sheet name="Foglio2" sheetId="2" r:id="rId2"/>
    <sheet name="Foglio3" sheetId="3" r:id="rId3"/>
  </sheets>
  <definedNames>
    <definedName name="_xlnm.Print_Area" localSheetId="0">'SCORRIMENTO'!$A$3:$E$39</definedName>
  </definedNames>
  <calcPr fullCalcOnLoad="1"/>
</workbook>
</file>

<file path=xl/sharedStrings.xml><?xml version="1.0" encoding="utf-8"?>
<sst xmlns="http://schemas.openxmlformats.org/spreadsheetml/2006/main" count="56" uniqueCount="50">
  <si>
    <t>MATERIALI:</t>
  </si>
  <si>
    <t>fck</t>
  </si>
  <si>
    <t>fcd</t>
  </si>
  <si>
    <t>fyd</t>
  </si>
  <si>
    <t>fyk</t>
  </si>
  <si>
    <t>CALCESTRUZZO</t>
  </si>
  <si>
    <t>ACCIAIO</t>
  </si>
  <si>
    <t xml:space="preserve">AZIONI </t>
  </si>
  <si>
    <t>Classe  cls</t>
  </si>
  <si>
    <t xml:space="preserve">DATI ARMATURA </t>
  </si>
  <si>
    <t>GEOMETRIA DELLA SEZIONE</t>
  </si>
  <si>
    <t>C20/25</t>
  </si>
  <si>
    <t>C25/30</t>
  </si>
  <si>
    <t>C28/35</t>
  </si>
  <si>
    <t>Relazioni di supporto al calcolo</t>
  </si>
  <si>
    <r>
      <t>g</t>
    </r>
    <r>
      <rPr>
        <b/>
        <vertAlign val="subscript"/>
        <sz val="12"/>
        <rFont val="Arial"/>
        <family val="2"/>
      </rPr>
      <t>Rd</t>
    </r>
    <r>
      <rPr>
        <b/>
        <sz val="12"/>
        <rFont val="Arial"/>
        <family val="2"/>
      </rPr>
      <t>=</t>
    </r>
  </si>
  <si>
    <r>
      <t>N</t>
    </r>
    <r>
      <rPr>
        <b/>
        <vertAlign val="subscript"/>
        <sz val="10"/>
        <rFont val="Arial"/>
        <family val="2"/>
      </rPr>
      <t>Ed</t>
    </r>
    <r>
      <rPr>
        <b/>
        <sz val="10"/>
        <rFont val="Arial"/>
        <family val="2"/>
      </rPr>
      <t>=</t>
    </r>
  </si>
  <si>
    <t>Diametro armatura ortog. alla sezione =</t>
  </si>
  <si>
    <t>Diametro armatura obliqua tagliata dalla sezione  =</t>
  </si>
  <si>
    <t>N° barre ortogonali alla sez. di scorrimento=</t>
  </si>
  <si>
    <r>
      <t xml:space="preserve">Angolo armatura_inclinata-sezione :    </t>
    </r>
    <r>
      <rPr>
        <sz val="10"/>
        <rFont val="Symbol"/>
        <family val="1"/>
      </rPr>
      <t>f</t>
    </r>
    <r>
      <rPr>
        <sz val="10"/>
        <rFont val="Arial"/>
        <family val="0"/>
      </rPr>
      <t>=</t>
    </r>
  </si>
  <si>
    <t>N° barre inclinate tagliate dalla sezione =</t>
  </si>
  <si>
    <r>
      <t xml:space="preserve">Coefficiente di attrito cls-cls (tipico=0,6) :    </t>
    </r>
    <r>
      <rPr>
        <sz val="10"/>
        <rFont val="Symbol"/>
        <family val="1"/>
      </rPr>
      <t>m</t>
    </r>
    <r>
      <rPr>
        <sz val="10"/>
        <rFont val="Arial"/>
        <family val="0"/>
      </rPr>
      <t>=</t>
    </r>
  </si>
  <si>
    <t>SAj=</t>
  </si>
  <si>
    <r>
      <t>M</t>
    </r>
    <r>
      <rPr>
        <b/>
        <vertAlign val="subscript"/>
        <sz val="10"/>
        <rFont val="Arial"/>
        <family val="2"/>
      </rPr>
      <t>Ed</t>
    </r>
    <r>
      <rPr>
        <b/>
        <sz val="10"/>
        <rFont val="Arial"/>
        <family val="2"/>
      </rPr>
      <t>=</t>
    </r>
  </si>
  <si>
    <t>=</t>
  </si>
  <si>
    <r>
      <t>V</t>
    </r>
    <r>
      <rPr>
        <b/>
        <vertAlign val="subscript"/>
        <sz val="12"/>
        <rFont val="Arial"/>
        <family val="2"/>
      </rPr>
      <t>dd</t>
    </r>
    <r>
      <rPr>
        <b/>
        <sz val="12"/>
        <rFont val="Arial"/>
        <family val="2"/>
      </rPr>
      <t xml:space="preserve"> =</t>
    </r>
  </si>
  <si>
    <t>contributo effetto spinotto delle armature ortogonali:</t>
  </si>
  <si>
    <t>contributo armature inclinate</t>
  </si>
  <si>
    <t>contributo resistenza per attrito</t>
  </si>
  <si>
    <t>Resistenza a taglio per scorrimento</t>
  </si>
  <si>
    <t>VRd</t>
  </si>
  <si>
    <t>Armatura ortogonale  tagliata dalla sezione (Asj)</t>
  </si>
  <si>
    <t>Armatura inclinata tagliata dalla sezione (Asi)</t>
  </si>
  <si>
    <t>VERIFICA A SCORRIMENTO:</t>
  </si>
  <si>
    <t>&lt;</t>
  </si>
  <si>
    <t>Spessore sezione:  bw =</t>
  </si>
  <si>
    <t>Copriferro:               c =</t>
  </si>
  <si>
    <t>Lunghezza base:     lw =</t>
  </si>
  <si>
    <t>VERIFICA A TAGLIO PER SCORRIMENTO  (7.4.4.5.2.2 DM_14/01/2008)</t>
  </si>
  <si>
    <t>Braccio interno delle forse a felssione            z=</t>
  </si>
  <si>
    <r>
      <t>V'</t>
    </r>
    <r>
      <rPr>
        <b/>
        <vertAlign val="subscript"/>
        <sz val="10"/>
        <rFont val="Arial"/>
        <family val="2"/>
      </rPr>
      <t>Ed</t>
    </r>
    <r>
      <rPr>
        <b/>
        <sz val="10"/>
        <rFont val="Arial"/>
        <family val="2"/>
      </rPr>
      <t>=</t>
    </r>
  </si>
  <si>
    <r>
      <t>V</t>
    </r>
    <r>
      <rPr>
        <b/>
        <vertAlign val="subscript"/>
        <sz val="10"/>
        <rFont val="Arial"/>
        <family val="2"/>
      </rPr>
      <t>Ed</t>
    </r>
    <r>
      <rPr>
        <b/>
        <sz val="10"/>
        <rFont val="Arial"/>
        <family val="2"/>
      </rPr>
      <t xml:space="preserve"> = V'</t>
    </r>
    <r>
      <rPr>
        <b/>
        <vertAlign val="subscript"/>
        <sz val="10"/>
        <rFont val="Arial"/>
        <family val="2"/>
      </rPr>
      <t>Ed</t>
    </r>
    <r>
      <rPr>
        <b/>
        <sz val="10"/>
        <rFont val="Arial"/>
        <family val="2"/>
      </rPr>
      <t xml:space="preserve"> *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=</t>
    </r>
  </si>
  <si>
    <t>CONTESTO:</t>
  </si>
  <si>
    <t>INPUT</t>
  </si>
  <si>
    <t>STAMPA</t>
  </si>
  <si>
    <t>VERIFICA A TAGLIO PER SCORRIMENTO  (7.4.4.5.2.2 DM_14/01/2008):</t>
  </si>
  <si>
    <r>
      <t xml:space="preserve">Rapporto: Lungh.parte_compressa / lungh.della sezione  </t>
    </r>
    <r>
      <rPr>
        <sz val="10"/>
        <rFont val="Symbol"/>
        <family val="1"/>
      </rPr>
      <t>x</t>
    </r>
    <r>
      <rPr>
        <sz val="10"/>
        <rFont val="Arial"/>
        <family val="0"/>
      </rPr>
      <t xml:space="preserve"> =</t>
    </r>
  </si>
  <si>
    <r>
      <t>g</t>
    </r>
    <r>
      <rPr>
        <sz val="10"/>
        <rFont val="Arial"/>
        <family val="2"/>
      </rPr>
      <t>c</t>
    </r>
  </si>
  <si>
    <r>
      <t>g</t>
    </r>
    <r>
      <rPr>
        <sz val="10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</si>
</sst>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&quot;mm&quot;"/>
    <numFmt numFmtId="179" formatCode="0&quot; mm&quot;"/>
    <numFmt numFmtId="180" formatCode="0&quot; °&quot;"/>
    <numFmt numFmtId="181" formatCode="0&quot; Mpa&quot;"/>
    <numFmt numFmtId="182" formatCode="0&quot; kN&quot;"/>
    <numFmt numFmtId="183" formatCode="[$-409]dddd\,\ mmmm\ dd\,\ yyyy"/>
    <numFmt numFmtId="184" formatCode="[$-409]h:mm:ss\ AM/PM"/>
    <numFmt numFmtId="185" formatCode="0.00\ &quot;kN&quot;"/>
    <numFmt numFmtId="186" formatCode="0&quot; N&quot;"/>
    <numFmt numFmtId="187" formatCode="0.00\ &quot;kNm&quot;"/>
  </numFmts>
  <fonts count="32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Symbol"/>
      <family val="1"/>
    </font>
    <font>
      <b/>
      <sz val="12"/>
      <name val="Symbol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reekC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81" fontId="0" fillId="0" borderId="13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5" fontId="1" fillId="0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1" fontId="5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5" fillId="0" borderId="21" xfId="0" applyFont="1" applyFill="1" applyBorder="1" applyAlignment="1">
      <alignment vertical="center"/>
    </xf>
    <xf numFmtId="0" fontId="0" fillId="0" borderId="22" xfId="0" applyBorder="1" applyAlignment="1">
      <alignment/>
    </xf>
    <xf numFmtId="11" fontId="0" fillId="0" borderId="12" xfId="0" applyNumberFormat="1" applyFont="1" applyFill="1" applyBorder="1" applyAlignment="1">
      <alignment vertical="center"/>
    </xf>
    <xf numFmtId="11" fontId="0" fillId="0" borderId="16" xfId="0" applyNumberFormat="1" applyFont="1" applyFill="1" applyBorder="1" applyAlignment="1">
      <alignment vertical="center"/>
    </xf>
    <xf numFmtId="11" fontId="0" fillId="0" borderId="12" xfId="0" applyNumberFormat="1" applyFont="1" applyFill="1" applyBorder="1" applyAlignment="1">
      <alignment vertical="center"/>
    </xf>
    <xf numFmtId="11" fontId="0" fillId="0" borderId="16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5" fontId="1" fillId="0" borderId="1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24" borderId="25" xfId="0" applyFont="1" applyFill="1" applyBorder="1" applyAlignment="1" applyProtection="1">
      <alignment/>
      <protection locked="0"/>
    </xf>
    <xf numFmtId="179" fontId="0" fillId="0" borderId="22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 vertical="center"/>
    </xf>
    <xf numFmtId="187" fontId="1" fillId="0" borderId="26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0" fontId="1" fillId="0" borderId="2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85" fontId="1" fillId="0" borderId="13" xfId="0" applyNumberFormat="1" applyFont="1" applyFill="1" applyBorder="1" applyAlignment="1">
      <alignment horizontal="center" vertical="center"/>
    </xf>
    <xf numFmtId="185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85" fontId="1" fillId="0" borderId="22" xfId="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185" fontId="1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5" fontId="1" fillId="0" borderId="25" xfId="0" applyNumberFormat="1" applyFont="1" applyFill="1" applyBorder="1" applyAlignment="1">
      <alignment horizontal="center" vertical="center"/>
    </xf>
    <xf numFmtId="185" fontId="1" fillId="0" borderId="3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1" fontId="5" fillId="0" borderId="23" xfId="0" applyNumberFormat="1" applyFont="1" applyFill="1" applyBorder="1" applyAlignment="1">
      <alignment horizontal="right" vertical="center"/>
    </xf>
    <xf numFmtId="11" fontId="5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4</xdr:row>
      <xdr:rowOff>95250</xdr:rowOff>
    </xdr:from>
    <xdr:to>
      <xdr:col>13</xdr:col>
      <xdr:colOff>123825</xdr:colOff>
      <xdr:row>7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781050"/>
          <a:ext cx="500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7</xdr:row>
      <xdr:rowOff>95250</xdr:rowOff>
    </xdr:from>
    <xdr:to>
      <xdr:col>13</xdr:col>
      <xdr:colOff>123825</xdr:colOff>
      <xdr:row>27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266825"/>
          <a:ext cx="500062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27</xdr:row>
      <xdr:rowOff>28575</xdr:rowOff>
    </xdr:from>
    <xdr:to>
      <xdr:col>0</xdr:col>
      <xdr:colOff>2838450</xdr:colOff>
      <xdr:row>28</xdr:row>
      <xdr:rowOff>266700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943475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2571750</xdr:colOff>
      <xdr:row>29</xdr:row>
      <xdr:rowOff>66675</xdr:rowOff>
    </xdr:from>
    <xdr:to>
      <xdr:col>2</xdr:col>
      <xdr:colOff>123825</xdr:colOff>
      <xdr:row>30</xdr:row>
      <xdr:rowOff>66675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56197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33</xdr:row>
      <xdr:rowOff>28575</xdr:rowOff>
    </xdr:from>
    <xdr:to>
      <xdr:col>0</xdr:col>
      <xdr:colOff>3048000</xdr:colOff>
      <xdr:row>34</xdr:row>
      <xdr:rowOff>295275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6381750"/>
          <a:ext cx="2838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2381250</xdr:colOff>
      <xdr:row>35</xdr:row>
      <xdr:rowOff>95250</xdr:rowOff>
    </xdr:from>
    <xdr:to>
      <xdr:col>1</xdr:col>
      <xdr:colOff>838200</xdr:colOff>
      <xdr:row>36</xdr:row>
      <xdr:rowOff>190500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7153275"/>
          <a:ext cx="1933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37</xdr:row>
      <xdr:rowOff>38100</xdr:rowOff>
    </xdr:from>
    <xdr:to>
      <xdr:col>0</xdr:col>
      <xdr:colOff>2962275</xdr:colOff>
      <xdr:row>38</xdr:row>
      <xdr:rowOff>180975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761047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</xdr:row>
      <xdr:rowOff>0</xdr:rowOff>
    </xdr:from>
    <xdr:to>
      <xdr:col>12</xdr:col>
      <xdr:colOff>333375</xdr:colOff>
      <xdr:row>4</xdr:row>
      <xdr:rowOff>28575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29775" y="161925"/>
          <a:ext cx="2686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SheetLayoutView="100" workbookViewId="0" topLeftCell="A1">
      <selection activeCell="I3" sqref="I3"/>
    </sheetView>
  </sheetViews>
  <sheetFormatPr defaultColWidth="9.140625" defaultRowHeight="12.75"/>
  <cols>
    <col min="1" max="1" width="52.140625" style="0" bestFit="1" customWidth="1"/>
    <col min="2" max="2" width="14.140625" style="0" customWidth="1"/>
    <col min="3" max="3" width="7.140625" style="0" customWidth="1"/>
    <col min="4" max="5" width="12.8515625" style="0" customWidth="1"/>
    <col min="6" max="6" width="7.00390625" style="0" customWidth="1"/>
    <col min="7" max="7" width="11.140625" style="0" customWidth="1"/>
    <col min="8" max="8" width="11.7109375" style="0" bestFit="1" customWidth="1"/>
    <col min="9" max="9" width="10.28125" style="0" customWidth="1"/>
    <col min="10" max="10" width="13.421875" style="0" customWidth="1"/>
    <col min="11" max="11" width="17.8515625" style="0" customWidth="1"/>
  </cols>
  <sheetData>
    <row r="2" spans="8:13" ht="13.5" thickBot="1">
      <c r="H2" s="38"/>
      <c r="I2" s="38"/>
      <c r="J2" s="38"/>
      <c r="K2" s="38"/>
      <c r="L2" s="38"/>
      <c r="M2" s="38"/>
    </row>
    <row r="3" spans="1:13" ht="12.75" customHeight="1">
      <c r="A3" s="77" t="s">
        <v>39</v>
      </c>
      <c r="B3" s="78"/>
      <c r="C3" s="78"/>
      <c r="D3" s="78"/>
      <c r="E3" s="79"/>
      <c r="H3" s="39" t="s">
        <v>43</v>
      </c>
      <c r="I3" s="40" t="s">
        <v>44</v>
      </c>
      <c r="J3" s="38"/>
      <c r="K3" s="38"/>
      <c r="L3" s="38"/>
      <c r="M3" s="38"/>
    </row>
    <row r="4" spans="1:13" ht="15" customHeight="1" thickBot="1">
      <c r="A4" s="80"/>
      <c r="B4" s="81"/>
      <c r="C4" s="81"/>
      <c r="D4" s="81"/>
      <c r="E4" s="82"/>
      <c r="H4" s="38"/>
      <c r="I4" s="38"/>
      <c r="J4" s="38"/>
      <c r="K4" s="38"/>
      <c r="L4" s="38"/>
      <c r="M4" s="38"/>
    </row>
    <row r="5" spans="1:13" ht="12.75" customHeight="1">
      <c r="A5" s="74" t="s">
        <v>10</v>
      </c>
      <c r="B5" s="76"/>
      <c r="C5" s="74" t="s">
        <v>0</v>
      </c>
      <c r="D5" s="75"/>
      <c r="E5" s="76"/>
      <c r="H5" s="38"/>
      <c r="I5" s="38"/>
      <c r="J5" s="38"/>
      <c r="K5" s="38"/>
      <c r="L5" s="38"/>
      <c r="M5" s="38"/>
    </row>
    <row r="6" spans="1:8" ht="12.75" customHeight="1" thickBot="1">
      <c r="A6" s="83"/>
      <c r="B6" s="84"/>
      <c r="C6" s="83"/>
      <c r="D6" s="86"/>
      <c r="E6" s="84"/>
      <c r="H6" s="38" t="s">
        <v>44</v>
      </c>
    </row>
    <row r="7" spans="1:8" ht="12.75">
      <c r="A7" s="16" t="s">
        <v>38</v>
      </c>
      <c r="B7" s="41">
        <v>7500</v>
      </c>
      <c r="C7" s="88" t="s">
        <v>5</v>
      </c>
      <c r="D7" s="88"/>
      <c r="E7" s="89"/>
      <c r="H7" s="38" t="s">
        <v>45</v>
      </c>
    </row>
    <row r="8" spans="1:5" ht="12.75">
      <c r="A8" s="6" t="s">
        <v>36</v>
      </c>
      <c r="B8" s="42">
        <v>300</v>
      </c>
      <c r="C8" s="87" t="s">
        <v>8</v>
      </c>
      <c r="D8" s="73"/>
      <c r="E8" s="47" t="s">
        <v>11</v>
      </c>
    </row>
    <row r="9" spans="1:5" ht="12.75" customHeight="1">
      <c r="A9" s="6" t="s">
        <v>37</v>
      </c>
      <c r="B9" s="42">
        <v>30</v>
      </c>
      <c r="C9" s="87" t="s">
        <v>1</v>
      </c>
      <c r="D9" s="73"/>
      <c r="E9" s="7">
        <f>IF($E$8="C20/25",20,IF($E$8="C25/30",25,28))</f>
        <v>20</v>
      </c>
    </row>
    <row r="10" spans="1:5" ht="12.75" customHeight="1">
      <c r="A10" s="23" t="s">
        <v>40</v>
      </c>
      <c r="B10" s="42">
        <v>6500</v>
      </c>
      <c r="C10" s="87" t="s">
        <v>2</v>
      </c>
      <c r="D10" s="73"/>
      <c r="E10" s="7">
        <f>$E$9*0.85/$E$11</f>
        <v>11.333333333333334</v>
      </c>
    </row>
    <row r="11" spans="1:11" ht="15.75" customHeight="1" thickBot="1">
      <c r="A11" s="24" t="s">
        <v>47</v>
      </c>
      <c r="B11" s="48">
        <v>1</v>
      </c>
      <c r="C11" s="85" t="s">
        <v>48</v>
      </c>
      <c r="D11" s="73"/>
      <c r="E11" s="20">
        <v>1.5</v>
      </c>
      <c r="J11" s="68" t="s">
        <v>14</v>
      </c>
      <c r="K11" s="69"/>
    </row>
    <row r="12" spans="3:11" ht="13.5" thickBot="1">
      <c r="C12" s="17"/>
      <c r="D12" s="3"/>
      <c r="E12" s="18"/>
      <c r="J12" s="22" t="s">
        <v>23</v>
      </c>
      <c r="K12">
        <f>B16*(3.1415*B15^2/4)</f>
        <v>8042.240000000001</v>
      </c>
    </row>
    <row r="13" spans="1:10" ht="13.5" thickBot="1">
      <c r="A13" s="4" t="s">
        <v>9</v>
      </c>
      <c r="B13" s="5"/>
      <c r="C13" s="51" t="s">
        <v>6</v>
      </c>
      <c r="D13" s="52"/>
      <c r="E13" s="71"/>
      <c r="J13" s="22"/>
    </row>
    <row r="14" spans="1:10" ht="13.5" thickBot="1">
      <c r="A14" s="8" t="s">
        <v>32</v>
      </c>
      <c r="B14" s="9"/>
      <c r="C14" s="72" t="s">
        <v>4</v>
      </c>
      <c r="D14" s="73"/>
      <c r="E14" s="7">
        <v>450</v>
      </c>
      <c r="J14">
        <v>10</v>
      </c>
    </row>
    <row r="15" spans="1:11" ht="12.75">
      <c r="A15" s="16" t="s">
        <v>17</v>
      </c>
      <c r="B15" s="41">
        <v>16</v>
      </c>
      <c r="C15" s="72" t="s">
        <v>3</v>
      </c>
      <c r="D15" s="73"/>
      <c r="E15" s="7">
        <f>E14/$E$16</f>
        <v>391.304347826087</v>
      </c>
      <c r="J15">
        <v>20</v>
      </c>
      <c r="K15" s="2" t="s">
        <v>11</v>
      </c>
    </row>
    <row r="16" spans="1:11" ht="13.5" thickBot="1">
      <c r="A16" s="10" t="s">
        <v>19</v>
      </c>
      <c r="B16" s="48">
        <v>40</v>
      </c>
      <c r="C16" s="85" t="s">
        <v>49</v>
      </c>
      <c r="D16" s="73"/>
      <c r="E16" s="21">
        <v>1.15</v>
      </c>
      <c r="J16">
        <v>30</v>
      </c>
      <c r="K16" s="2" t="s">
        <v>12</v>
      </c>
    </row>
    <row r="17" spans="1:11" ht="13.5" thickBot="1">
      <c r="A17" s="11"/>
      <c r="B17" s="12"/>
      <c r="J17">
        <v>40</v>
      </c>
      <c r="K17" s="2" t="s">
        <v>13</v>
      </c>
    </row>
    <row r="18" spans="1:10" ht="13.5" thickBot="1">
      <c r="A18" s="70" t="s">
        <v>33</v>
      </c>
      <c r="B18" s="50"/>
      <c r="C18" s="74" t="s">
        <v>7</v>
      </c>
      <c r="D18" s="75"/>
      <c r="E18" s="76"/>
      <c r="J18">
        <v>50</v>
      </c>
    </row>
    <row r="19" spans="1:5" ht="15.75">
      <c r="A19" s="16" t="s">
        <v>18</v>
      </c>
      <c r="B19" s="41">
        <v>16</v>
      </c>
      <c r="C19" s="53" t="s">
        <v>16</v>
      </c>
      <c r="D19" s="54"/>
      <c r="E19" s="45">
        <v>0</v>
      </c>
    </row>
    <row r="20" spans="1:5" ht="15.75">
      <c r="A20" s="6" t="s">
        <v>21</v>
      </c>
      <c r="B20" s="43">
        <v>14</v>
      </c>
      <c r="C20" s="53" t="s">
        <v>24</v>
      </c>
      <c r="D20" s="54"/>
      <c r="E20" s="46">
        <v>0</v>
      </c>
    </row>
    <row r="21" spans="1:5" ht="16.5" customHeight="1" thickBot="1">
      <c r="A21" s="10" t="s">
        <v>20</v>
      </c>
      <c r="B21" s="49">
        <v>45</v>
      </c>
      <c r="C21" s="111" t="s">
        <v>41</v>
      </c>
      <c r="D21" s="104"/>
      <c r="E21" s="37">
        <v>825</v>
      </c>
    </row>
    <row r="22" spans="3:5" ht="20.25" thickBot="1">
      <c r="C22" s="103" t="s">
        <v>15</v>
      </c>
      <c r="D22" s="104"/>
      <c r="E22" s="21">
        <v>1</v>
      </c>
    </row>
    <row r="23" spans="1:5" ht="16.5" thickBot="1">
      <c r="A23" s="6" t="s">
        <v>22</v>
      </c>
      <c r="B23" s="44">
        <v>0.6</v>
      </c>
      <c r="C23" s="101" t="s">
        <v>42</v>
      </c>
      <c r="D23" s="102"/>
      <c r="E23" s="19">
        <f>E21*E22</f>
        <v>825</v>
      </c>
    </row>
    <row r="24" spans="1:7" ht="13.5" thickBot="1">
      <c r="A24" s="15"/>
      <c r="B24" s="13"/>
      <c r="C24" s="13"/>
      <c r="D24" s="13"/>
      <c r="E24" s="14"/>
      <c r="G24" s="1"/>
    </row>
    <row r="25" spans="1:7" ht="12.75" customHeight="1">
      <c r="A25" s="105" t="s">
        <v>46</v>
      </c>
      <c r="B25" s="106"/>
      <c r="C25" s="106"/>
      <c r="D25" s="106"/>
      <c r="E25" s="107"/>
      <c r="G25" s="1"/>
    </row>
    <row r="26" spans="1:7" ht="18" customHeight="1" thickBot="1">
      <c r="A26" s="108"/>
      <c r="B26" s="109"/>
      <c r="C26" s="109"/>
      <c r="D26" s="109"/>
      <c r="E26" s="110"/>
      <c r="G26" s="1"/>
    </row>
    <row r="27" spans="1:7" ht="18" customHeight="1">
      <c r="A27" s="27" t="s">
        <v>27</v>
      </c>
      <c r="B27" s="28"/>
      <c r="C27" s="29"/>
      <c r="D27" s="29"/>
      <c r="E27" s="30"/>
      <c r="G27" s="1"/>
    </row>
    <row r="28" spans="1:5" ht="27" customHeight="1">
      <c r="A28" s="31"/>
      <c r="B28" s="92">
        <f>1.3*K12*(E10*E15)^0.5/1000</f>
        <v>696.2361188259492</v>
      </c>
      <c r="C28" s="92"/>
      <c r="D28" s="94" t="s">
        <v>26</v>
      </c>
      <c r="E28" s="57">
        <f>MIN(B28,B29)</f>
        <v>696.2361188259492</v>
      </c>
    </row>
    <row r="29" spans="1:5" ht="23.25" customHeight="1" thickBot="1">
      <c r="A29" s="32"/>
      <c r="B29" s="93">
        <f>0.25*E15*K12/1000</f>
        <v>786.7408695652175</v>
      </c>
      <c r="C29" s="93"/>
      <c r="D29" s="67"/>
      <c r="E29" s="58"/>
    </row>
    <row r="30" spans="1:5" ht="24.75" customHeight="1">
      <c r="A30" s="26" t="s">
        <v>28</v>
      </c>
      <c r="B30" s="99" t="s">
        <v>25</v>
      </c>
      <c r="C30" s="99"/>
      <c r="D30" s="99"/>
      <c r="E30" s="90">
        <f>E15*B20*(3.1415*B19^2/4)*COS(B21*3.14/180)/1000</f>
        <v>779.1437668067716</v>
      </c>
    </row>
    <row r="31" spans="1:5" ht="12.75" customHeight="1" thickBot="1">
      <c r="A31" s="25"/>
      <c r="B31" s="100"/>
      <c r="C31" s="100"/>
      <c r="D31" s="100"/>
      <c r="E31" s="91"/>
    </row>
    <row r="32" spans="1:5" ht="12.75" customHeight="1">
      <c r="A32" s="59" t="s">
        <v>29</v>
      </c>
      <c r="B32" s="95"/>
      <c r="C32" s="95"/>
      <c r="D32" s="95"/>
      <c r="E32" s="61"/>
    </row>
    <row r="33" spans="1:5" ht="12.75" customHeight="1">
      <c r="A33" s="60"/>
      <c r="B33" s="96"/>
      <c r="C33" s="96"/>
      <c r="D33" s="96"/>
      <c r="E33" s="62"/>
    </row>
    <row r="34" spans="1:5" ht="26.25" customHeight="1">
      <c r="A34" s="33"/>
      <c r="B34" s="92">
        <f>B23*((K12*E15+E19)*B11+E20*1000000/B10)/1000</f>
        <v>1888.178086956522</v>
      </c>
      <c r="C34" s="92"/>
      <c r="D34" s="94" t="s">
        <v>26</v>
      </c>
      <c r="E34" s="57">
        <f>MIN(B34,B35)</f>
        <v>1888.178086956522</v>
      </c>
    </row>
    <row r="35" spans="1:5" ht="29.25" customHeight="1" thickBot="1">
      <c r="A35" s="34"/>
      <c r="B35" s="93">
        <f>0.25*E10*B11*B7*B8/1000</f>
        <v>6375</v>
      </c>
      <c r="C35" s="93"/>
      <c r="D35" s="67"/>
      <c r="E35" s="58"/>
    </row>
    <row r="36" spans="1:5" ht="18.75" customHeight="1">
      <c r="A36" s="63" t="s">
        <v>30</v>
      </c>
      <c r="B36" s="35"/>
      <c r="C36" s="35"/>
      <c r="D36" s="66" t="s">
        <v>31</v>
      </c>
      <c r="E36" s="65">
        <f>E28+E30+E34</f>
        <v>3363.557972589243</v>
      </c>
    </row>
    <row r="37" spans="1:5" ht="21.75" customHeight="1" thickBot="1">
      <c r="A37" s="64"/>
      <c r="B37" s="36"/>
      <c r="C37" s="36"/>
      <c r="D37" s="67"/>
      <c r="E37" s="58"/>
    </row>
    <row r="38" spans="1:5" ht="18" customHeight="1">
      <c r="A38" s="63" t="s">
        <v>34</v>
      </c>
      <c r="B38" s="57">
        <f>E23</f>
        <v>825</v>
      </c>
      <c r="C38" s="97" t="s">
        <v>35</v>
      </c>
      <c r="D38" s="65">
        <f>E36</f>
        <v>3363.557972589243</v>
      </c>
      <c r="E38" s="55" t="str">
        <f>IF(D38&gt;B38,"VERIFICATO","NON VERIFICATO")</f>
        <v>VERIFICATO</v>
      </c>
    </row>
    <row r="39" spans="1:5" ht="21" customHeight="1" thickBot="1">
      <c r="A39" s="64"/>
      <c r="B39" s="58"/>
      <c r="C39" s="98"/>
      <c r="D39" s="58"/>
      <c r="E39" s="56"/>
    </row>
  </sheetData>
  <sheetProtection password="CC79" sheet="1" objects="1" scenarios="1"/>
  <mergeCells count="42">
    <mergeCell ref="C20:D20"/>
    <mergeCell ref="B28:C28"/>
    <mergeCell ref="B29:C29"/>
    <mergeCell ref="B30:D31"/>
    <mergeCell ref="D28:D29"/>
    <mergeCell ref="C23:D23"/>
    <mergeCell ref="C22:D22"/>
    <mergeCell ref="A25:E26"/>
    <mergeCell ref="C21:D21"/>
    <mergeCell ref="D38:D39"/>
    <mergeCell ref="E30:E31"/>
    <mergeCell ref="B34:C34"/>
    <mergeCell ref="B35:C35"/>
    <mergeCell ref="D34:D35"/>
    <mergeCell ref="E34:E35"/>
    <mergeCell ref="B32:D33"/>
    <mergeCell ref="C38:C39"/>
    <mergeCell ref="A3:E4"/>
    <mergeCell ref="A5:B6"/>
    <mergeCell ref="C11:D11"/>
    <mergeCell ref="C16:D16"/>
    <mergeCell ref="C5:E6"/>
    <mergeCell ref="C8:D8"/>
    <mergeCell ref="C9:D9"/>
    <mergeCell ref="C10:D10"/>
    <mergeCell ref="C7:E7"/>
    <mergeCell ref="J11:K11"/>
    <mergeCell ref="A18:B18"/>
    <mergeCell ref="C13:E13"/>
    <mergeCell ref="C14:D14"/>
    <mergeCell ref="C15:D15"/>
    <mergeCell ref="C18:E18"/>
    <mergeCell ref="C19:D19"/>
    <mergeCell ref="E38:E39"/>
    <mergeCell ref="E28:E29"/>
    <mergeCell ref="A32:A33"/>
    <mergeCell ref="E32:E33"/>
    <mergeCell ref="A36:A37"/>
    <mergeCell ref="E36:E37"/>
    <mergeCell ref="D36:D37"/>
    <mergeCell ref="A38:A39"/>
    <mergeCell ref="B38:B39"/>
  </mergeCells>
  <conditionalFormatting sqref="B7:B11 B19:B20 B15:B16">
    <cfRule type="expression" priority="1" dxfId="0" stopIfTrue="1">
      <formula>$I$3="INPUT"</formula>
    </cfRule>
  </conditionalFormatting>
  <conditionalFormatting sqref="E8 B21 B23 E11 E16 E19:E22">
    <cfRule type="expression" priority="2" dxfId="0" stopIfTrue="1">
      <formula>$I$3="INPUT"</formula>
    </cfRule>
  </conditionalFormatting>
  <dataValidations count="3">
    <dataValidation type="list" allowBlank="1" showInputMessage="1" showErrorMessage="1" sqref="E8">
      <formula1>$K$15:$K$17</formula1>
    </dataValidation>
    <dataValidation type="list" allowBlank="1" showInputMessage="1" showErrorMessage="1" sqref="B9">
      <formula1>$J$14:$J$18</formula1>
    </dataValidation>
    <dataValidation type="list" allowBlank="1" showInputMessage="1" showErrorMessage="1" sqref="I3">
      <formula1>$H$6:$H$7</formula1>
    </dataValidation>
  </dataValidation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D44" sqref="D44"/>
    </sheetView>
  </sheetViews>
  <sheetFormatPr defaultColWidth="9.140625" defaultRowHeight="12.75"/>
  <sheetData>
    <row r="2" ht="12.75">
      <c r="A2" s="1" t="s">
        <v>11</v>
      </c>
    </row>
    <row r="3" ht="12.75">
      <c r="A3" s="1" t="s">
        <v>12</v>
      </c>
    </row>
    <row r="4" ht="12.75">
      <c r="A4" s="1" t="s">
        <v>13</v>
      </c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Attilio</dc:creator>
  <cp:keywords/>
  <dc:description/>
  <cp:lastModifiedBy>Win</cp:lastModifiedBy>
  <dcterms:created xsi:type="dcterms:W3CDTF">2009-10-02T09:46:36Z</dcterms:created>
  <dcterms:modified xsi:type="dcterms:W3CDTF">2010-09-02T19:43:07Z</dcterms:modified>
  <cp:category/>
  <cp:version/>
  <cp:contentType/>
  <cp:contentStatus/>
</cp:coreProperties>
</file>