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9420" windowHeight="4320" activeTab="3"/>
  </bookViews>
  <sheets>
    <sheet name="CLS DM2008 (fc)" sheetId="1" r:id="rId1"/>
    <sheet name="CLS EN13971(fc)" sheetId="2" r:id="rId2"/>
    <sheet name="CLS DM2008 (Rc)" sheetId="3" r:id="rId3"/>
    <sheet name="CLS EN13971(RC)" sheetId="4" r:id="rId4"/>
    <sheet name="Foglio3" sheetId="5" r:id="rId5"/>
  </sheets>
  <definedNames>
    <definedName name="_xlnm.Print_Area" localSheetId="0">'CLS DM2008 (fc)'!$A$2:$J$47</definedName>
    <definedName name="_xlnm.Print_Area" localSheetId="2">'CLS DM2008 (Rc)'!$A$2:$I$46</definedName>
    <definedName name="_xlnm.Print_Area" localSheetId="1">'CLS EN13971(fc)'!$A$2:$J$55</definedName>
    <definedName name="_xlnm.Print_Area" localSheetId="3">'CLS EN13971(RC)'!$A$2:$I$55</definedName>
  </definedNames>
  <calcPr fullCalcOnLoad="1" fullPrecision="0"/>
</workbook>
</file>

<file path=xl/sharedStrings.xml><?xml version="1.0" encoding="utf-8"?>
<sst xmlns="http://schemas.openxmlformats.org/spreadsheetml/2006/main" count="264" uniqueCount="87">
  <si>
    <t>valori medi:</t>
  </si>
  <si>
    <t>fck / Rck</t>
  </si>
  <si>
    <t>N/mm²</t>
  </si>
  <si>
    <t>Rck</t>
  </si>
  <si>
    <t>fck = 0,83 Rck</t>
  </si>
  <si>
    <t>Valore medio cilindrico</t>
  </si>
  <si>
    <t>fcm = fck +8</t>
  </si>
  <si>
    <t>Valore di riferimento cls in opera</t>
  </si>
  <si>
    <t>fcm,r =0,85fcm</t>
  </si>
  <si>
    <t xml:space="preserve">Valore medio in opera  </t>
  </si>
  <si>
    <t>fck / Rck
(C11.2.6)</t>
  </si>
  <si>
    <t>(11.2.1)</t>
  </si>
  <si>
    <t>(11.2.2)</t>
  </si>
  <si>
    <t>RESISTENZA sperimentale</t>
  </si>
  <si>
    <t>L / D</t>
  </si>
  <si>
    <t>(§C11.2.6)</t>
  </si>
  <si>
    <t>CONTROLLO DELLA RESISTENZA DEL CALCESTRUZZO IN OPERA</t>
  </si>
  <si>
    <t xml:space="preserve">Riferimento :   </t>
  </si>
  <si>
    <t xml:space="preserve">1° Provino: </t>
  </si>
  <si>
    <t xml:space="preserve">2° Provino: </t>
  </si>
  <si>
    <t xml:space="preserve">3° Provino: </t>
  </si>
  <si>
    <t xml:space="preserve">4° Provino: </t>
  </si>
  <si>
    <t xml:space="preserve">5° Provino: </t>
  </si>
  <si>
    <t xml:space="preserve">6° Provino: </t>
  </si>
  <si>
    <t xml:space="preserve">7° Provino: </t>
  </si>
  <si>
    <t xml:space="preserve">8° Provino: </t>
  </si>
  <si>
    <t xml:space="preserve">9° Provino: </t>
  </si>
  <si>
    <t xml:space="preserve">10° Provino: </t>
  </si>
  <si>
    <t>Resistenza di progetto caratterisitica</t>
  </si>
  <si>
    <t>Valore caratt. cilindrico di progetto</t>
  </si>
  <si>
    <r>
      <t xml:space="preserve">Resistenza cilindrica
</t>
    </r>
    <r>
      <rPr>
        <i/>
        <sz val="10"/>
        <rFont val="Times New Roman"/>
        <family val="1"/>
      </rPr>
      <t>fc opera</t>
    </r>
  </si>
  <si>
    <r>
      <t xml:space="preserve">Resistenza cubica
</t>
    </r>
    <r>
      <rPr>
        <i/>
        <sz val="10"/>
        <rFont val="Times New Roman"/>
        <family val="1"/>
      </rPr>
      <t>Rc opera</t>
    </r>
  </si>
  <si>
    <t>Resistenza prove su carote</t>
  </si>
  <si>
    <t>mm</t>
  </si>
  <si>
    <t>Diametro
D</t>
  </si>
  <si>
    <t>Lunghezza
L</t>
  </si>
  <si>
    <t>Rapporto 
Lung./diam</t>
  </si>
  <si>
    <t>1 evidenzia le celle di input</t>
  </si>
  <si>
    <t xml:space="preserve">11° Provino: </t>
  </si>
  <si>
    <t xml:space="preserve">12° Provino: </t>
  </si>
  <si>
    <t xml:space="preserve">13° Provino: </t>
  </si>
  <si>
    <t xml:space="preserve">14° Provino: </t>
  </si>
  <si>
    <t>Studio di INGEGNERIA strutturale</t>
  </si>
  <si>
    <t>ginodiruzza@tin.it</t>
  </si>
  <si>
    <t>www.ginodiruzza.it</t>
  </si>
  <si>
    <t>www.indaginistrutturali.info</t>
  </si>
  <si>
    <r>
      <t xml:space="preserve">Dott. Ing. Gino </t>
    </r>
    <r>
      <rPr>
        <b/>
        <sz val="14"/>
        <color indexed="12"/>
        <rFont val="Arial"/>
        <family val="2"/>
      </rPr>
      <t>DI RUZZA</t>
    </r>
  </si>
  <si>
    <t>Controllo valore medio:</t>
  </si>
  <si>
    <t>Struttura in c.a. edificio di nuova costruzione</t>
  </si>
  <si>
    <t>DUBBIO: La formula 11.2.2. delle NTC si applica  "in sede di previsioni progettuali".</t>
  </si>
  <si>
    <t>[NTC 2008 § 11.2.6]  e (Circolare 617 § C11.2.6)
Controllo eseguito con prelievo di almeno 3 campioni cilindrici e in numero inferiore a 15</t>
  </si>
  <si>
    <r>
      <t>fcm</t>
    </r>
    <r>
      <rPr>
        <i/>
        <vertAlign val="subscript"/>
        <sz val="12"/>
        <rFont val="Times New Roman"/>
        <family val="1"/>
      </rPr>
      <t>opera</t>
    </r>
    <r>
      <rPr>
        <i/>
        <sz val="12"/>
        <rFont val="Times New Roman"/>
        <family val="1"/>
      </rPr>
      <t xml:space="preserve"> ≥ 0,85fcm</t>
    </r>
  </si>
  <si>
    <t>Controllo</t>
  </si>
  <si>
    <r>
      <t>fcm</t>
    </r>
    <r>
      <rPr>
        <i/>
        <vertAlign val="subscript"/>
        <sz val="12"/>
        <rFont val="Times New Roman"/>
        <family val="1"/>
      </rPr>
      <t>opera</t>
    </r>
    <r>
      <rPr>
        <i/>
        <sz val="12"/>
        <rFont val="Times New Roman"/>
        <family val="1"/>
      </rPr>
      <t xml:space="preserve"> </t>
    </r>
  </si>
  <si>
    <t>(Questa verifica è riportata  nel paragrafo C11.2.6 della Circolare 617)</t>
  </si>
  <si>
    <t>Rcm,r =0,85Rck</t>
  </si>
  <si>
    <r>
      <t>Rcm</t>
    </r>
    <r>
      <rPr>
        <i/>
        <vertAlign val="subscript"/>
        <sz val="12"/>
        <rFont val="Times New Roman"/>
        <family val="1"/>
      </rPr>
      <t>opera</t>
    </r>
    <r>
      <rPr>
        <i/>
        <sz val="12"/>
        <rFont val="Times New Roman"/>
        <family val="1"/>
      </rPr>
      <t xml:space="preserve"> </t>
    </r>
  </si>
  <si>
    <t>Valre minimo in opera</t>
  </si>
  <si>
    <r>
      <t>Rcmin</t>
    </r>
    <r>
      <rPr>
        <i/>
        <vertAlign val="subscript"/>
        <sz val="12"/>
        <rFont val="Times New Roman"/>
        <family val="1"/>
      </rPr>
      <t>opera</t>
    </r>
    <r>
      <rPr>
        <i/>
        <sz val="12"/>
        <rFont val="Times New Roman"/>
        <family val="1"/>
      </rPr>
      <t xml:space="preserve"> </t>
    </r>
  </si>
  <si>
    <t>(EN 13791)
Controllo eseguito con prelievo di almeno 3 campioni cilindrici e in numero inferiore a 15</t>
  </si>
  <si>
    <r>
      <t>Rck</t>
    </r>
    <r>
      <rPr>
        <i/>
        <vertAlign val="subscript"/>
        <sz val="12"/>
        <rFont val="Times New Roman"/>
        <family val="1"/>
      </rPr>
      <t>opera</t>
    </r>
    <r>
      <rPr>
        <i/>
        <sz val="12"/>
        <rFont val="Times New Roman"/>
        <family val="1"/>
      </rPr>
      <t xml:space="preserve"> ≥ 0,85Rck</t>
    </r>
  </si>
  <si>
    <t>numero di campioni</t>
  </si>
  <si>
    <t>Rcm = Rck +8/0,83</t>
  </si>
  <si>
    <t>Rcm,r =0,85Rcm</t>
  </si>
  <si>
    <r>
      <t>Rcm</t>
    </r>
    <r>
      <rPr>
        <i/>
        <vertAlign val="subscript"/>
        <sz val="12"/>
        <rFont val="Times New Roman"/>
        <family val="1"/>
      </rPr>
      <t>opera</t>
    </r>
    <r>
      <rPr>
        <i/>
        <sz val="12"/>
        <rFont val="Times New Roman"/>
        <family val="1"/>
      </rPr>
      <t xml:space="preserve"> ≥ 0,85Rcm</t>
    </r>
  </si>
  <si>
    <t>Resistenza caratteristica in opera:</t>
  </si>
  <si>
    <t>K</t>
  </si>
  <si>
    <t>Resistenza caratteristica in opera  =</t>
  </si>
  <si>
    <t>valore  K per resistenza cilindrica</t>
  </si>
  <si>
    <t>valore  K per resistenza cubica</t>
  </si>
  <si>
    <r>
      <t>K</t>
    </r>
    <r>
      <rPr>
        <i/>
        <vertAlign val="subscript"/>
        <sz val="12"/>
        <rFont val="Times New Roman"/>
        <family val="1"/>
      </rPr>
      <t>cb</t>
    </r>
    <r>
      <rPr>
        <i/>
        <sz val="12"/>
        <rFont val="Times New Roman"/>
        <family val="1"/>
      </rPr>
      <t xml:space="preserve"> = K</t>
    </r>
    <r>
      <rPr>
        <i/>
        <vertAlign val="subscript"/>
        <sz val="12"/>
        <rFont val="Times New Roman"/>
        <family val="1"/>
      </rPr>
      <t>cl</t>
    </r>
    <r>
      <rPr>
        <i/>
        <sz val="12"/>
        <rFont val="Times New Roman"/>
        <family val="1"/>
      </rPr>
      <t xml:space="preserve"> / 0,83</t>
    </r>
  </si>
  <si>
    <r>
      <t>K</t>
    </r>
    <r>
      <rPr>
        <i/>
        <vertAlign val="subscript"/>
        <sz val="12"/>
        <rFont val="Times New Roman"/>
        <family val="1"/>
      </rPr>
      <t>cl</t>
    </r>
  </si>
  <si>
    <r>
      <t>Rck</t>
    </r>
    <r>
      <rPr>
        <i/>
        <vertAlign val="subscript"/>
        <sz val="12"/>
        <rFont val="Times New Roman"/>
        <family val="1"/>
      </rPr>
      <t>opera</t>
    </r>
    <r>
      <rPr>
        <i/>
        <sz val="12"/>
        <rFont val="Times New Roman"/>
        <family val="1"/>
      </rPr>
      <t xml:space="preserve"> = Rcm</t>
    </r>
    <r>
      <rPr>
        <i/>
        <vertAlign val="subscript"/>
        <sz val="12"/>
        <rFont val="Times New Roman"/>
        <family val="1"/>
      </rPr>
      <t xml:space="preserve">opera </t>
    </r>
    <r>
      <rPr>
        <i/>
        <sz val="12"/>
        <rFont val="Times New Roman"/>
        <family val="1"/>
      </rPr>
      <t>- K</t>
    </r>
    <r>
      <rPr>
        <i/>
        <vertAlign val="subscript"/>
        <sz val="12"/>
        <rFont val="Times New Roman"/>
        <family val="1"/>
      </rPr>
      <t>cb</t>
    </r>
  </si>
  <si>
    <t>Verifica</t>
  </si>
  <si>
    <r>
      <t>fcmin</t>
    </r>
    <r>
      <rPr>
        <i/>
        <vertAlign val="subscript"/>
        <sz val="12"/>
        <rFont val="Times New Roman"/>
        <family val="1"/>
      </rPr>
      <t>opera</t>
    </r>
    <r>
      <rPr>
        <i/>
        <sz val="12"/>
        <rFont val="Times New Roman"/>
        <family val="1"/>
      </rPr>
      <t xml:space="preserve"> </t>
    </r>
  </si>
  <si>
    <r>
      <t>fck</t>
    </r>
    <r>
      <rPr>
        <i/>
        <vertAlign val="subscript"/>
        <sz val="12"/>
        <rFont val="Times New Roman"/>
        <family val="1"/>
      </rPr>
      <t>opera</t>
    </r>
    <r>
      <rPr>
        <i/>
        <sz val="12"/>
        <rFont val="Times New Roman"/>
        <family val="1"/>
      </rPr>
      <t xml:space="preserve"> = fcm</t>
    </r>
    <r>
      <rPr>
        <i/>
        <vertAlign val="subscript"/>
        <sz val="12"/>
        <rFont val="Times New Roman"/>
        <family val="1"/>
      </rPr>
      <t xml:space="preserve">opera </t>
    </r>
    <r>
      <rPr>
        <i/>
        <sz val="12"/>
        <rFont val="Times New Roman"/>
        <family val="1"/>
      </rPr>
      <t>- K</t>
    </r>
  </si>
  <si>
    <t>fck,r =0,85fck</t>
  </si>
  <si>
    <r>
      <t>fck</t>
    </r>
    <r>
      <rPr>
        <i/>
        <vertAlign val="subscript"/>
        <sz val="12"/>
        <rFont val="Times New Roman"/>
        <family val="1"/>
      </rPr>
      <t>opera</t>
    </r>
    <r>
      <rPr>
        <i/>
        <sz val="12"/>
        <rFont val="Times New Roman"/>
        <family val="1"/>
      </rPr>
      <t xml:space="preserve"> ≥ 0,85fck</t>
    </r>
  </si>
  <si>
    <t>(EN13791: Tab. 1)</t>
  </si>
  <si>
    <t>(NTC08: 11.2.1)</t>
  </si>
  <si>
    <t>(EN13791: 3)</t>
  </si>
  <si>
    <t>(EN13791: 4)</t>
  </si>
  <si>
    <r>
      <t>fck</t>
    </r>
    <r>
      <rPr>
        <i/>
        <vertAlign val="subscript"/>
        <sz val="12"/>
        <rFont val="Times New Roman"/>
        <family val="1"/>
      </rPr>
      <t>opera</t>
    </r>
    <r>
      <rPr>
        <i/>
        <sz val="12"/>
        <rFont val="Times New Roman"/>
        <family val="1"/>
      </rPr>
      <t xml:space="preserve"> =fcmin</t>
    </r>
    <r>
      <rPr>
        <i/>
        <vertAlign val="subscript"/>
        <sz val="12"/>
        <rFont val="Times New Roman"/>
        <family val="1"/>
      </rPr>
      <t xml:space="preserve">opera </t>
    </r>
    <r>
      <rPr>
        <i/>
        <sz val="12"/>
        <rFont val="Times New Roman"/>
        <family val="1"/>
      </rPr>
      <t>+ 4</t>
    </r>
  </si>
  <si>
    <r>
      <t>Rck</t>
    </r>
    <r>
      <rPr>
        <i/>
        <vertAlign val="subscript"/>
        <sz val="12"/>
        <rFont val="Times New Roman"/>
        <family val="1"/>
      </rPr>
      <t>opera</t>
    </r>
    <r>
      <rPr>
        <i/>
        <sz val="12"/>
        <rFont val="Times New Roman"/>
        <family val="1"/>
      </rPr>
      <t xml:space="preserve"> = Rcmin</t>
    </r>
    <r>
      <rPr>
        <i/>
        <vertAlign val="subscript"/>
        <sz val="12"/>
        <rFont val="Times New Roman"/>
        <family val="1"/>
      </rPr>
      <t xml:space="preserve">opera </t>
    </r>
    <r>
      <rPr>
        <i/>
        <sz val="12"/>
        <rFont val="Times New Roman"/>
        <family val="1"/>
      </rPr>
      <t>+ 4,8</t>
    </r>
  </si>
  <si>
    <r>
      <t>(fck</t>
    </r>
    <r>
      <rPr>
        <i/>
        <vertAlign val="subscript"/>
        <sz val="11"/>
        <rFont val="Times New Roman"/>
        <family val="1"/>
      </rPr>
      <t>opera</t>
    </r>
    <r>
      <rPr>
        <i/>
        <sz val="11"/>
        <rFont val="Times New Roman"/>
        <family val="1"/>
      </rPr>
      <t xml:space="preserve"> = fcm</t>
    </r>
    <r>
      <rPr>
        <i/>
        <vertAlign val="subscript"/>
        <sz val="11"/>
        <rFont val="Times New Roman"/>
        <family val="1"/>
      </rPr>
      <t xml:space="preserve">opera </t>
    </r>
    <r>
      <rPr>
        <i/>
        <sz val="11"/>
        <rFont val="Times New Roman"/>
        <family val="1"/>
      </rPr>
      <t>- K</t>
    </r>
    <r>
      <rPr>
        <i/>
        <vertAlign val="subscript"/>
        <sz val="11"/>
        <rFont val="Times New Roman"/>
        <family val="1"/>
      </rPr>
      <t>cl</t>
    </r>
    <r>
      <rPr>
        <i/>
        <sz val="11"/>
        <rFont val="Times New Roman"/>
        <family val="1"/>
      </rPr>
      <t>)</t>
    </r>
  </si>
  <si>
    <r>
      <t>(fck</t>
    </r>
    <r>
      <rPr>
        <i/>
        <vertAlign val="subscript"/>
        <sz val="11"/>
        <rFont val="Times New Roman"/>
        <family val="1"/>
      </rPr>
      <t>opera</t>
    </r>
    <r>
      <rPr>
        <i/>
        <sz val="11"/>
        <rFont val="Times New Roman"/>
        <family val="1"/>
      </rPr>
      <t xml:space="preserve"> = fcmin</t>
    </r>
    <r>
      <rPr>
        <i/>
        <vertAlign val="subscript"/>
        <sz val="11"/>
        <rFont val="Times New Roman"/>
        <family val="1"/>
      </rPr>
      <t xml:space="preserve">opera </t>
    </r>
    <r>
      <rPr>
        <i/>
        <sz val="11"/>
        <rFont val="Times New Roman"/>
        <family val="1"/>
      </rPr>
      <t>+ 4)</t>
    </r>
  </si>
  <si>
    <t>Versione  2013_07_01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</si>
</sst>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</numFmts>
  <fonts count="5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i/>
      <sz val="10"/>
      <name val="Times New Roman"/>
      <family val="1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i/>
      <vertAlign val="subscript"/>
      <sz val="12"/>
      <name val="Times New Roman"/>
      <family val="1"/>
    </font>
    <font>
      <sz val="20"/>
      <name val="Arial"/>
      <family val="2"/>
    </font>
    <font>
      <sz val="24"/>
      <name val="Times New Roman"/>
      <family val="1"/>
    </font>
    <font>
      <b/>
      <i/>
      <sz val="10"/>
      <name val="Arial"/>
      <family val="2"/>
    </font>
    <font>
      <b/>
      <sz val="11"/>
      <name val="Arial"/>
      <family val="2"/>
    </font>
    <font>
      <i/>
      <sz val="11"/>
      <name val="Times New Roman"/>
      <family val="1"/>
    </font>
    <font>
      <i/>
      <vertAlign val="subscript"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slantDashDot">
        <color indexed="39"/>
      </left>
      <right>
        <color indexed="63"/>
      </right>
      <top style="slantDashDot">
        <color indexed="39"/>
      </top>
      <bottom>
        <color indexed="63"/>
      </bottom>
    </border>
    <border>
      <left>
        <color indexed="63"/>
      </left>
      <right>
        <color indexed="63"/>
      </right>
      <top style="slantDashDot">
        <color indexed="39"/>
      </top>
      <bottom>
        <color indexed="63"/>
      </bottom>
    </border>
    <border>
      <left>
        <color indexed="63"/>
      </left>
      <right style="slantDashDot">
        <color indexed="39"/>
      </right>
      <top style="slantDashDot">
        <color indexed="3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slantDashDot">
        <color indexed="39"/>
      </left>
      <right>
        <color indexed="63"/>
      </right>
      <top style="slantDashDot">
        <color indexed="39"/>
      </top>
      <bottom style="slantDashDot">
        <color indexed="39"/>
      </bottom>
    </border>
    <border>
      <left>
        <color indexed="63"/>
      </left>
      <right>
        <color indexed="63"/>
      </right>
      <top style="slantDashDot">
        <color indexed="39"/>
      </top>
      <bottom style="slantDashDot">
        <color indexed="39"/>
      </bottom>
    </border>
    <border>
      <left>
        <color indexed="63"/>
      </left>
      <right style="slantDashDot">
        <color indexed="39"/>
      </right>
      <top style="slantDashDot">
        <color indexed="39"/>
      </top>
      <bottom style="slantDashDot">
        <color indexed="3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2" fontId="2" fillId="0" borderId="17" xfId="0" applyNumberFormat="1" applyFont="1" applyFill="1" applyBorder="1" applyAlignment="1" applyProtection="1">
      <alignment horizontal="center" vertical="top" wrapText="1"/>
      <protection/>
    </xf>
    <xf numFmtId="2" fontId="2" fillId="0" borderId="18" xfId="0" applyNumberFormat="1" applyFont="1" applyFill="1" applyBorder="1" applyAlignment="1" applyProtection="1">
      <alignment horizontal="center" vertical="top" wrapText="1"/>
      <protection/>
    </xf>
    <xf numFmtId="2" fontId="2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2" fontId="2" fillId="0" borderId="12" xfId="0" applyNumberFormat="1" applyFont="1" applyFill="1" applyBorder="1" applyAlignment="1" applyProtection="1">
      <alignment horizontal="center" vertical="top" wrapText="1"/>
      <protection/>
    </xf>
    <xf numFmtId="2" fontId="2" fillId="0" borderId="13" xfId="0" applyNumberFormat="1" applyFont="1" applyFill="1" applyBorder="1" applyAlignment="1" applyProtection="1">
      <alignment horizontal="center" vertical="top" wrapText="1"/>
      <protection/>
    </xf>
    <xf numFmtId="2" fontId="2" fillId="0" borderId="10" xfId="0" applyNumberFormat="1" applyFont="1" applyFill="1" applyBorder="1" applyAlignment="1" applyProtection="1">
      <alignment horizontal="center" vertical="top" wrapText="1"/>
      <protection/>
    </xf>
    <xf numFmtId="2" fontId="2" fillId="0" borderId="15" xfId="0" applyNumberFormat="1" applyFont="1" applyFill="1" applyBorder="1" applyAlignment="1" applyProtection="1">
      <alignment horizontal="center" vertical="top" wrapText="1"/>
      <protection/>
    </xf>
    <xf numFmtId="2" fontId="2" fillId="0" borderId="20" xfId="0" applyNumberFormat="1" applyFont="1" applyFill="1" applyBorder="1" applyAlignment="1" applyProtection="1">
      <alignment horizontal="center" vertical="top" wrapText="1"/>
      <protection/>
    </xf>
    <xf numFmtId="2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Font="1" applyFill="1" applyBorder="1" applyAlignment="1">
      <alignment horizontal="center" vertical="top" wrapText="1"/>
    </xf>
    <xf numFmtId="2" fontId="2" fillId="0" borderId="18" xfId="0" applyNumberFormat="1" applyFont="1" applyFill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vertical="top" wrapText="1"/>
    </xf>
    <xf numFmtId="0" fontId="4" fillId="0" borderId="23" xfId="0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 applyProtection="1">
      <alignment horizontal="center" vertical="top" wrapText="1"/>
      <protection locked="0"/>
    </xf>
    <xf numFmtId="2" fontId="2" fillId="0" borderId="17" xfId="0" applyNumberFormat="1" applyFont="1" applyFill="1" applyBorder="1" applyAlignment="1" applyProtection="1">
      <alignment horizontal="center" vertical="top" wrapText="1"/>
      <protection locked="0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2" fontId="2" fillId="0" borderId="18" xfId="0" applyNumberFormat="1" applyFont="1" applyFill="1" applyBorder="1" applyAlignment="1" applyProtection="1">
      <alignment horizontal="center" vertical="top" wrapText="1"/>
      <protection locked="0"/>
    </xf>
    <xf numFmtId="2" fontId="2" fillId="0" borderId="15" xfId="0" applyNumberFormat="1" applyFont="1" applyFill="1" applyBorder="1" applyAlignment="1" applyProtection="1">
      <alignment horizontal="center" vertical="top" wrapText="1"/>
      <protection locked="0"/>
    </xf>
    <xf numFmtId="2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13" fillId="33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1" fontId="14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33" borderId="0" xfId="0" applyFont="1" applyFill="1" applyAlignment="1">
      <alignment/>
    </xf>
    <xf numFmtId="0" fontId="16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 applyProtection="1">
      <alignment horizontal="right" vertical="top" wrapText="1"/>
      <protection/>
    </xf>
    <xf numFmtId="0" fontId="6" fillId="0" borderId="0" xfId="0" applyFont="1" applyFill="1" applyAlignment="1" applyProtection="1">
      <alignment horizontal="left" vertical="center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 applyProtection="1">
      <alignment horizontal="center" vertical="center" wrapText="1"/>
      <protection/>
    </xf>
    <xf numFmtId="2" fontId="2" fillId="0" borderId="17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2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horizontal="right" vertical="center" wrapText="1"/>
      <protection/>
    </xf>
    <xf numFmtId="0" fontId="19" fillId="0" borderId="0" xfId="0" applyFont="1" applyFill="1" applyBorder="1" applyAlignment="1" applyProtection="1">
      <alignment vertical="top" wrapText="1"/>
      <protection/>
    </xf>
    <xf numFmtId="0" fontId="4" fillId="0" borderId="16" xfId="0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right" wrapText="1"/>
    </xf>
    <xf numFmtId="0" fontId="5" fillId="0" borderId="0" xfId="0" applyFont="1" applyFill="1" applyAlignment="1">
      <alignment horizontal="center"/>
    </xf>
    <xf numFmtId="0" fontId="10" fillId="35" borderId="24" xfId="0" applyFont="1" applyFill="1" applyBorder="1" applyAlignment="1">
      <alignment horizontal="center" vertical="center"/>
    </xf>
    <xf numFmtId="0" fontId="10" fillId="35" borderId="25" xfId="0" applyFont="1" applyFill="1" applyBorder="1" applyAlignment="1">
      <alignment horizontal="center" vertical="center"/>
    </xf>
    <xf numFmtId="0" fontId="10" fillId="35" borderId="2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5" fillId="0" borderId="27" xfId="0" applyFont="1" applyFill="1" applyBorder="1" applyAlignment="1" applyProtection="1">
      <alignment horizontal="left"/>
      <protection locked="0"/>
    </xf>
    <xf numFmtId="0" fontId="5" fillId="0" borderId="28" xfId="0" applyFont="1" applyFill="1" applyBorder="1" applyAlignment="1" applyProtection="1">
      <alignment horizontal="left"/>
      <protection locked="0"/>
    </xf>
    <xf numFmtId="0" fontId="5" fillId="0" borderId="29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10" fillId="35" borderId="30" xfId="0" applyFont="1" applyFill="1" applyBorder="1" applyAlignment="1" applyProtection="1">
      <alignment horizontal="center" vertical="center"/>
      <protection hidden="1"/>
    </xf>
    <xf numFmtId="0" fontId="10" fillId="35" borderId="31" xfId="0" applyFont="1" applyFill="1" applyBorder="1" applyAlignment="1" applyProtection="1">
      <alignment horizontal="center" vertical="center"/>
      <protection hidden="1"/>
    </xf>
    <xf numFmtId="0" fontId="10" fillId="35" borderId="32" xfId="0" applyFont="1" applyFill="1" applyBorder="1" applyAlignment="1" applyProtection="1">
      <alignment horizontal="center" vertical="center"/>
      <protection hidden="1"/>
    </xf>
    <xf numFmtId="0" fontId="55" fillId="0" borderId="25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left"/>
      <protection locked="0"/>
    </xf>
    <xf numFmtId="0" fontId="5" fillId="0" borderId="34" xfId="0" applyFont="1" applyFill="1" applyBorder="1" applyAlignment="1" applyProtection="1">
      <alignment horizontal="left"/>
      <protection locked="0"/>
    </xf>
    <xf numFmtId="0" fontId="5" fillId="0" borderId="35" xfId="0" applyFont="1" applyFill="1" applyBorder="1" applyAlignment="1" applyProtection="1">
      <alignment horizontal="left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9">
    <dxf>
      <font>
        <b/>
        <i val="0"/>
      </font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inodiruzza@tin.it" TargetMode="External" /><Relationship Id="rId2" Type="http://schemas.openxmlformats.org/officeDocument/2006/relationships/hyperlink" Target="http://www.indaginistrutturali.info/" TargetMode="External" /><Relationship Id="rId3" Type="http://schemas.openxmlformats.org/officeDocument/2006/relationships/hyperlink" Target="http://www.ginodiruzza.it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inodiruzza@tin.it" TargetMode="External" /><Relationship Id="rId2" Type="http://schemas.openxmlformats.org/officeDocument/2006/relationships/hyperlink" Target="http://www.indaginistrutturali.info/" TargetMode="External" /><Relationship Id="rId3" Type="http://schemas.openxmlformats.org/officeDocument/2006/relationships/hyperlink" Target="http://www.ginodiruzza.it/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inodiruzza@tin.it" TargetMode="External" /><Relationship Id="rId2" Type="http://schemas.openxmlformats.org/officeDocument/2006/relationships/hyperlink" Target="http://www.indaginistrutturali.info/" TargetMode="External" /><Relationship Id="rId3" Type="http://schemas.openxmlformats.org/officeDocument/2006/relationships/hyperlink" Target="http://www.ginodiruzza.it/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inodiruzza@tin.it" TargetMode="External" /><Relationship Id="rId2" Type="http://schemas.openxmlformats.org/officeDocument/2006/relationships/hyperlink" Target="http://www.indaginistrutturali.info/" TargetMode="External" /><Relationship Id="rId3" Type="http://schemas.openxmlformats.org/officeDocument/2006/relationships/hyperlink" Target="http://www.ginodiruzza.it/" TargetMode="Externa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7"/>
  <sheetViews>
    <sheetView view="pageBreakPreview" zoomScaleSheetLayoutView="100" zoomScalePageLayoutView="0" workbookViewId="0" topLeftCell="A7">
      <selection activeCell="M19" sqref="M19"/>
    </sheetView>
  </sheetViews>
  <sheetFormatPr defaultColWidth="9.140625" defaultRowHeight="12.75"/>
  <cols>
    <col min="1" max="1" width="4.140625" style="3" customWidth="1"/>
    <col min="2" max="2" width="37.8515625" style="3" customWidth="1"/>
    <col min="3" max="3" width="12.57421875" style="3" customWidth="1"/>
    <col min="4" max="4" width="13.7109375" style="3" customWidth="1"/>
    <col min="5" max="5" width="11.140625" style="3" customWidth="1"/>
    <col min="6" max="6" width="9.8515625" style="3" customWidth="1"/>
    <col min="7" max="7" width="10.7109375" style="4" customWidth="1"/>
    <col min="8" max="8" width="11.7109375" style="3" customWidth="1"/>
    <col min="9" max="9" width="11.28125" style="3" customWidth="1"/>
    <col min="10" max="10" width="3.7109375" style="3" customWidth="1"/>
    <col min="11" max="18" width="9.140625" style="3" customWidth="1"/>
    <col min="19" max="19" width="14.00390625" style="3" customWidth="1"/>
    <col min="20" max="20" width="13.57421875" style="3" customWidth="1"/>
    <col min="21" max="21" width="18.00390625" style="3" customWidth="1"/>
    <col min="22" max="16384" width="9.140625" style="3" customWidth="1"/>
  </cols>
  <sheetData>
    <row r="1" ht="13.5" thickBot="1"/>
    <row r="2" spans="1:21" ht="24.75" customHeight="1" thickBot="1">
      <c r="A2" s="5"/>
      <c r="B2" s="77" t="s">
        <v>16</v>
      </c>
      <c r="C2" s="77"/>
      <c r="D2" s="77"/>
      <c r="E2" s="77"/>
      <c r="F2" s="77"/>
      <c r="G2" s="77"/>
      <c r="H2" s="77"/>
      <c r="I2" s="77"/>
      <c r="J2" s="5"/>
      <c r="S2" s="78" t="s">
        <v>42</v>
      </c>
      <c r="T2" s="79"/>
      <c r="U2" s="80"/>
    </row>
    <row r="3" spans="1:21" ht="41.25" customHeight="1" thickBot="1">
      <c r="A3" s="5"/>
      <c r="B3" s="81" t="s">
        <v>50</v>
      </c>
      <c r="C3" s="82"/>
      <c r="D3" s="82"/>
      <c r="E3" s="82"/>
      <c r="F3" s="82"/>
      <c r="G3" s="82"/>
      <c r="H3" s="82"/>
      <c r="I3" s="82"/>
      <c r="J3" s="5"/>
      <c r="L3" s="45">
        <v>1</v>
      </c>
      <c r="M3" s="42" t="s">
        <v>37</v>
      </c>
      <c r="S3" s="78" t="s">
        <v>46</v>
      </c>
      <c r="T3" s="79"/>
      <c r="U3" s="80"/>
    </row>
    <row r="4" spans="1:21" ht="26.25" customHeight="1" thickBot="1">
      <c r="A4" s="5"/>
      <c r="B4" s="5"/>
      <c r="C4" s="5"/>
      <c r="D4" s="5"/>
      <c r="E4" s="5"/>
      <c r="F4" s="5"/>
      <c r="G4" s="6"/>
      <c r="H4" s="5"/>
      <c r="I4" s="5"/>
      <c r="J4" s="5"/>
      <c r="S4" s="78" t="s">
        <v>43</v>
      </c>
      <c r="T4" s="79"/>
      <c r="U4" s="80"/>
    </row>
    <row r="5" spans="1:21" ht="24.75" customHeight="1" thickBot="1">
      <c r="A5" s="5"/>
      <c r="B5" s="7" t="s">
        <v>17</v>
      </c>
      <c r="C5" s="83" t="s">
        <v>48</v>
      </c>
      <c r="D5" s="84"/>
      <c r="E5" s="84"/>
      <c r="F5" s="84"/>
      <c r="G5" s="84"/>
      <c r="H5" s="84"/>
      <c r="I5" s="85"/>
      <c r="J5" s="5"/>
      <c r="S5" s="78" t="s">
        <v>44</v>
      </c>
      <c r="T5" s="79"/>
      <c r="U5" s="80"/>
    </row>
    <row r="6" spans="1:21" ht="17.25" customHeight="1" thickBot="1">
      <c r="A6" s="5"/>
      <c r="B6" s="1"/>
      <c r="C6" s="1"/>
      <c r="D6" s="1"/>
      <c r="E6" s="6"/>
      <c r="F6" s="6"/>
      <c r="G6" s="6"/>
      <c r="H6" s="6"/>
      <c r="I6" s="5"/>
      <c r="J6" s="5"/>
      <c r="S6" s="87" t="s">
        <v>45</v>
      </c>
      <c r="T6" s="88"/>
      <c r="U6" s="89"/>
    </row>
    <row r="7" spans="1:21" ht="19.5" customHeight="1" thickBot="1">
      <c r="A7" s="5"/>
      <c r="B7" s="5"/>
      <c r="C7" s="5"/>
      <c r="D7" s="5"/>
      <c r="E7" s="5"/>
      <c r="F7" s="5"/>
      <c r="G7" s="6"/>
      <c r="H7" s="5"/>
      <c r="I7" s="5"/>
      <c r="J7" s="5"/>
      <c r="S7" s="90" t="s">
        <v>86</v>
      </c>
      <c r="T7" s="90"/>
      <c r="U7" s="90"/>
    </row>
    <row r="8" spans="1:10" ht="39.75" customHeight="1">
      <c r="A8" s="5"/>
      <c r="B8" s="8" t="s">
        <v>13</v>
      </c>
      <c r="C8" s="9" t="s">
        <v>34</v>
      </c>
      <c r="D8" s="9" t="s">
        <v>35</v>
      </c>
      <c r="E8" s="10" t="s">
        <v>36</v>
      </c>
      <c r="F8" s="10" t="s">
        <v>10</v>
      </c>
      <c r="G8" s="10" t="s">
        <v>32</v>
      </c>
      <c r="H8" s="10" t="s">
        <v>31</v>
      </c>
      <c r="I8" s="11" t="s">
        <v>30</v>
      </c>
      <c r="J8" s="5"/>
    </row>
    <row r="9" spans="1:10" s="44" customFormat="1" ht="16.5" thickBot="1">
      <c r="A9" s="43"/>
      <c r="B9" s="12"/>
      <c r="C9" s="30" t="s">
        <v>33</v>
      </c>
      <c r="D9" s="30" t="s">
        <v>33</v>
      </c>
      <c r="E9" s="13" t="s">
        <v>14</v>
      </c>
      <c r="F9" s="13" t="s">
        <v>1</v>
      </c>
      <c r="G9" s="2" t="s">
        <v>2</v>
      </c>
      <c r="H9" s="2" t="s">
        <v>2</v>
      </c>
      <c r="I9" s="34" t="s">
        <v>2</v>
      </c>
      <c r="J9" s="43"/>
    </row>
    <row r="10" spans="1:10" ht="16.5" thickBot="1">
      <c r="A10" s="5"/>
      <c r="B10" s="76" t="s">
        <v>0</v>
      </c>
      <c r="C10" s="33"/>
      <c r="D10" s="33"/>
      <c r="E10" s="31"/>
      <c r="F10" s="31"/>
      <c r="G10" s="31">
        <f>AVERAGE(G11:G24)</f>
        <v>32.38</v>
      </c>
      <c r="H10" s="31">
        <f>AVERAGE(H11:H24)</f>
        <v>32.38</v>
      </c>
      <c r="I10" s="32">
        <f>AVERAGE(I11:I24)</f>
        <v>26.87</v>
      </c>
      <c r="J10" s="5"/>
    </row>
    <row r="11" spans="1:10" ht="15.75">
      <c r="A11" s="5"/>
      <c r="B11" s="14" t="s">
        <v>18</v>
      </c>
      <c r="C11" s="35">
        <v>100</v>
      </c>
      <c r="D11" s="35">
        <v>100</v>
      </c>
      <c r="E11" s="60">
        <f aca="true" t="shared" si="0" ref="E11:E16">IF(C11&gt;0,D11/C11,"")</f>
        <v>1</v>
      </c>
      <c r="F11" s="24">
        <f aca="true" t="shared" si="1" ref="F11:F16">IF(C11&gt;0,IF(E11&gt;2,0.83,IF(E11&lt;1,1,1-(E11-1)*0.17)),"")</f>
        <v>1</v>
      </c>
      <c r="G11" s="35">
        <v>30.3</v>
      </c>
      <c r="H11" s="25">
        <f aca="true" t="shared" si="2" ref="H11:H24">IF(C11&gt;0,G11/F11,"")</f>
        <v>30.3</v>
      </c>
      <c r="I11" s="25">
        <f>IF(C11&gt;0,H11*0.83,"")</f>
        <v>25.15</v>
      </c>
      <c r="J11" s="5"/>
    </row>
    <row r="12" spans="1:10" ht="15.75">
      <c r="A12" s="5"/>
      <c r="B12" s="15" t="s">
        <v>19</v>
      </c>
      <c r="C12" s="36">
        <v>100</v>
      </c>
      <c r="D12" s="36">
        <v>100</v>
      </c>
      <c r="E12" s="61">
        <f t="shared" si="0"/>
        <v>1</v>
      </c>
      <c r="F12" s="17">
        <f t="shared" si="1"/>
        <v>1</v>
      </c>
      <c r="G12" s="38">
        <v>34.9</v>
      </c>
      <c r="H12" s="18">
        <f t="shared" si="2"/>
        <v>34.9</v>
      </c>
      <c r="I12" s="18">
        <f aca="true" t="shared" si="3" ref="I12:I24">IF(C12&gt;0,H12*0.83,"")</f>
        <v>28.97</v>
      </c>
      <c r="J12" s="5"/>
    </row>
    <row r="13" spans="1:10" ht="15.75">
      <c r="A13" s="5"/>
      <c r="B13" s="15" t="s">
        <v>20</v>
      </c>
      <c r="C13" s="36">
        <v>100</v>
      </c>
      <c r="D13" s="36">
        <v>100</v>
      </c>
      <c r="E13" s="61">
        <f t="shared" si="0"/>
        <v>1</v>
      </c>
      <c r="F13" s="17">
        <f t="shared" si="1"/>
        <v>1</v>
      </c>
      <c r="G13" s="38">
        <v>30</v>
      </c>
      <c r="H13" s="18">
        <f t="shared" si="2"/>
        <v>30</v>
      </c>
      <c r="I13" s="18">
        <f t="shared" si="3"/>
        <v>24.9</v>
      </c>
      <c r="J13" s="5"/>
    </row>
    <row r="14" spans="1:10" ht="15.75">
      <c r="A14" s="5"/>
      <c r="B14" s="15" t="s">
        <v>21</v>
      </c>
      <c r="C14" s="36">
        <v>100</v>
      </c>
      <c r="D14" s="36">
        <v>100</v>
      </c>
      <c r="E14" s="61">
        <f t="shared" si="0"/>
        <v>1</v>
      </c>
      <c r="F14" s="17">
        <f t="shared" si="1"/>
        <v>1</v>
      </c>
      <c r="G14" s="38">
        <v>35.2</v>
      </c>
      <c r="H14" s="18">
        <f t="shared" si="2"/>
        <v>35.2</v>
      </c>
      <c r="I14" s="18">
        <f t="shared" si="3"/>
        <v>29.22</v>
      </c>
      <c r="J14" s="5"/>
    </row>
    <row r="15" spans="1:10" ht="15.75">
      <c r="A15" s="5"/>
      <c r="B15" s="15" t="s">
        <v>22</v>
      </c>
      <c r="C15" s="36">
        <v>100</v>
      </c>
      <c r="D15" s="36">
        <v>100</v>
      </c>
      <c r="E15" s="61">
        <f t="shared" si="0"/>
        <v>1</v>
      </c>
      <c r="F15" s="17">
        <f t="shared" si="1"/>
        <v>1</v>
      </c>
      <c r="G15" s="38">
        <v>33.1</v>
      </c>
      <c r="H15" s="18">
        <f t="shared" si="2"/>
        <v>33.1</v>
      </c>
      <c r="I15" s="18">
        <f t="shared" si="3"/>
        <v>27.47</v>
      </c>
      <c r="J15" s="5"/>
    </row>
    <row r="16" spans="1:10" ht="15.75">
      <c r="A16" s="5"/>
      <c r="B16" s="15" t="s">
        <v>23</v>
      </c>
      <c r="C16" s="36">
        <v>100</v>
      </c>
      <c r="D16" s="36">
        <v>100</v>
      </c>
      <c r="E16" s="61">
        <f t="shared" si="0"/>
        <v>1</v>
      </c>
      <c r="F16" s="17">
        <f t="shared" si="1"/>
        <v>1</v>
      </c>
      <c r="G16" s="38">
        <v>31.2</v>
      </c>
      <c r="H16" s="18">
        <f t="shared" si="2"/>
        <v>31.2</v>
      </c>
      <c r="I16" s="18">
        <f>IF(C16&gt;0,H16*0.83,"")</f>
        <v>25.9</v>
      </c>
      <c r="J16" s="5"/>
    </row>
    <row r="17" spans="1:10" ht="15.75">
      <c r="A17" s="5"/>
      <c r="B17" s="15" t="s">
        <v>24</v>
      </c>
      <c r="C17" s="36">
        <v>100</v>
      </c>
      <c r="D17" s="36">
        <v>100</v>
      </c>
      <c r="E17" s="61">
        <f aca="true" t="shared" si="4" ref="E17:E23">IF(C17&gt;0,D17/C17,"")</f>
        <v>1</v>
      </c>
      <c r="F17" s="17">
        <f aca="true" t="shared" si="5" ref="F17:F23">IF(C17&gt;0,IF(E17&gt;2,0.83,IF(E17&lt;1,1,1-(E17-1)*0.17)),"")</f>
        <v>1</v>
      </c>
      <c r="G17" s="38">
        <v>32.5</v>
      </c>
      <c r="H17" s="18">
        <f t="shared" si="2"/>
        <v>32.5</v>
      </c>
      <c r="I17" s="18">
        <f>IF(C17&gt;0,H17*0.83,"")</f>
        <v>26.98</v>
      </c>
      <c r="J17" s="5"/>
    </row>
    <row r="18" spans="1:10" ht="15.75">
      <c r="A18" s="5"/>
      <c r="B18" s="15" t="s">
        <v>25</v>
      </c>
      <c r="C18" s="36">
        <v>100</v>
      </c>
      <c r="D18" s="36">
        <v>100</v>
      </c>
      <c r="E18" s="61">
        <f t="shared" si="4"/>
        <v>1</v>
      </c>
      <c r="F18" s="17">
        <f t="shared" si="5"/>
        <v>1</v>
      </c>
      <c r="G18" s="38">
        <v>31.8</v>
      </c>
      <c r="H18" s="18">
        <f t="shared" si="2"/>
        <v>31.8</v>
      </c>
      <c r="I18" s="18">
        <f>IF(C18&gt;0,H18*0.83,"")</f>
        <v>26.39</v>
      </c>
      <c r="J18" s="5"/>
    </row>
    <row r="19" spans="1:10" ht="15.75">
      <c r="A19" s="5"/>
      <c r="B19" s="15" t="s">
        <v>26</v>
      </c>
      <c r="C19" s="36"/>
      <c r="D19" s="36"/>
      <c r="E19" s="61">
        <f t="shared" si="4"/>
      </c>
      <c r="F19" s="17">
        <f t="shared" si="5"/>
      </c>
      <c r="G19" s="38"/>
      <c r="H19" s="18">
        <f t="shared" si="2"/>
      </c>
      <c r="I19" s="18">
        <f>IF(C19&gt;0,H19*0.83,"")</f>
      </c>
      <c r="J19" s="5"/>
    </row>
    <row r="20" spans="1:10" ht="15.75">
      <c r="A20" s="5"/>
      <c r="B20" s="15" t="s">
        <v>27</v>
      </c>
      <c r="C20" s="36"/>
      <c r="D20" s="36"/>
      <c r="E20" s="61">
        <f t="shared" si="4"/>
      </c>
      <c r="F20" s="17">
        <f t="shared" si="5"/>
      </c>
      <c r="G20" s="38"/>
      <c r="H20" s="18">
        <f t="shared" si="2"/>
      </c>
      <c r="I20" s="18">
        <f t="shared" si="3"/>
      </c>
      <c r="J20" s="5"/>
    </row>
    <row r="21" spans="1:10" ht="15.75">
      <c r="A21" s="5"/>
      <c r="B21" s="15" t="s">
        <v>38</v>
      </c>
      <c r="C21" s="36"/>
      <c r="D21" s="36"/>
      <c r="E21" s="61">
        <f t="shared" si="4"/>
      </c>
      <c r="F21" s="17">
        <f t="shared" si="5"/>
      </c>
      <c r="G21" s="38"/>
      <c r="H21" s="18">
        <f t="shared" si="2"/>
      </c>
      <c r="I21" s="18">
        <f t="shared" si="3"/>
      </c>
      <c r="J21" s="5"/>
    </row>
    <row r="22" spans="1:10" ht="15.75">
      <c r="A22" s="5"/>
      <c r="B22" s="15" t="s">
        <v>39</v>
      </c>
      <c r="C22" s="36"/>
      <c r="D22" s="36"/>
      <c r="E22" s="61">
        <f t="shared" si="4"/>
      </c>
      <c r="F22" s="17">
        <f t="shared" si="5"/>
      </c>
      <c r="G22" s="38"/>
      <c r="H22" s="18">
        <f t="shared" si="2"/>
      </c>
      <c r="I22" s="18">
        <f t="shared" si="3"/>
      </c>
      <c r="J22" s="5"/>
    </row>
    <row r="23" spans="1:10" ht="15.75">
      <c r="A23" s="5"/>
      <c r="B23" s="15" t="s">
        <v>40</v>
      </c>
      <c r="C23" s="36"/>
      <c r="D23" s="36"/>
      <c r="E23" s="61">
        <f t="shared" si="4"/>
      </c>
      <c r="F23" s="17">
        <f t="shared" si="5"/>
      </c>
      <c r="G23" s="38"/>
      <c r="H23" s="18">
        <f t="shared" si="2"/>
      </c>
      <c r="I23" s="18">
        <f t="shared" si="3"/>
      </c>
      <c r="J23" s="5"/>
    </row>
    <row r="24" spans="1:10" ht="16.5" thickBot="1">
      <c r="A24" s="5"/>
      <c r="B24" s="12" t="s">
        <v>41</v>
      </c>
      <c r="C24" s="37"/>
      <c r="D24" s="37"/>
      <c r="E24" s="62">
        <f>IF(C24&gt;0,D24/C24,"")</f>
      </c>
      <c r="F24" s="26">
        <f>IF(C24&gt;0,IF(E24&gt;2,0.83,IF(E24&lt;1,1,1-(E24-1)*0.17)),"")</f>
      </c>
      <c r="G24" s="37"/>
      <c r="H24" s="28">
        <f t="shared" si="2"/>
      </c>
      <c r="I24" s="28">
        <f t="shared" si="3"/>
      </c>
      <c r="J24" s="5"/>
    </row>
    <row r="25" spans="1:10" ht="12.75">
      <c r="A25" s="5"/>
      <c r="B25" s="5"/>
      <c r="C25" s="5"/>
      <c r="D25" s="5"/>
      <c r="E25" s="5"/>
      <c r="F25" s="5"/>
      <c r="G25" s="6"/>
      <c r="H25" s="5"/>
      <c r="I25" s="5"/>
      <c r="J25" s="5"/>
    </row>
    <row r="26" spans="1:10" ht="12.75">
      <c r="A26" s="19"/>
      <c r="B26" s="19"/>
      <c r="C26" s="19"/>
      <c r="D26" s="19"/>
      <c r="E26" s="19"/>
      <c r="F26" s="19"/>
      <c r="G26" s="20"/>
      <c r="H26" s="19"/>
      <c r="I26" s="19"/>
      <c r="J26" s="19"/>
    </row>
    <row r="27" spans="1:10" ht="15.75">
      <c r="A27" s="19"/>
      <c r="B27" s="21" t="s">
        <v>28</v>
      </c>
      <c r="C27" s="86" t="s">
        <v>3</v>
      </c>
      <c r="D27" s="86"/>
      <c r="E27" s="36">
        <v>30</v>
      </c>
      <c r="F27" s="23" t="s">
        <v>2</v>
      </c>
      <c r="G27" s="20"/>
      <c r="H27" s="20"/>
      <c r="I27" s="19"/>
      <c r="J27" s="19"/>
    </row>
    <row r="28" spans="1:10" ht="18" customHeight="1">
      <c r="A28" s="19"/>
      <c r="B28" s="21" t="s">
        <v>29</v>
      </c>
      <c r="C28" s="86" t="s">
        <v>4</v>
      </c>
      <c r="D28" s="86"/>
      <c r="E28" s="29">
        <f>0.83*E27</f>
        <v>24.9</v>
      </c>
      <c r="F28" s="23" t="s">
        <v>2</v>
      </c>
      <c r="G28" s="20"/>
      <c r="H28" s="20" t="s">
        <v>11</v>
      </c>
      <c r="I28" s="19"/>
      <c r="J28" s="19"/>
    </row>
    <row r="29" spans="1:12" ht="15.75">
      <c r="A29" s="19"/>
      <c r="B29" s="21" t="s">
        <v>5</v>
      </c>
      <c r="C29" s="86" t="s">
        <v>6</v>
      </c>
      <c r="D29" s="86"/>
      <c r="E29" s="29">
        <f>E28+8</f>
        <v>32.9</v>
      </c>
      <c r="F29" s="23" t="s">
        <v>2</v>
      </c>
      <c r="G29" s="20"/>
      <c r="H29" s="20" t="s">
        <v>12</v>
      </c>
      <c r="I29" s="19"/>
      <c r="J29" s="19"/>
      <c r="L29" s="46" t="s">
        <v>49</v>
      </c>
    </row>
    <row r="30" spans="1:13" ht="18.75" customHeight="1">
      <c r="A30" s="19"/>
      <c r="B30" s="21" t="s">
        <v>7</v>
      </c>
      <c r="C30" s="86" t="s">
        <v>8</v>
      </c>
      <c r="D30" s="86"/>
      <c r="E30" s="40">
        <f>0.85*E29</f>
        <v>27.97</v>
      </c>
      <c r="F30" s="23" t="s">
        <v>2</v>
      </c>
      <c r="G30" s="20"/>
      <c r="H30" s="20" t="s">
        <v>15</v>
      </c>
      <c r="I30" s="19"/>
      <c r="J30" s="19"/>
      <c r="M30" s="44" t="s">
        <v>54</v>
      </c>
    </row>
    <row r="31" spans="1:10" ht="12.75" customHeight="1">
      <c r="A31" s="19"/>
      <c r="B31" s="19"/>
      <c r="C31" s="21"/>
      <c r="D31" s="19"/>
      <c r="E31" s="29"/>
      <c r="F31" s="23"/>
      <c r="G31" s="20"/>
      <c r="H31" s="20"/>
      <c r="I31" s="19"/>
      <c r="J31" s="19"/>
    </row>
    <row r="32" spans="1:10" ht="21" customHeight="1">
      <c r="A32" s="19"/>
      <c r="B32" s="21" t="s">
        <v>9</v>
      </c>
      <c r="C32" s="86" t="s">
        <v>53</v>
      </c>
      <c r="D32" s="86"/>
      <c r="E32" s="40">
        <f>I10</f>
        <v>26.87</v>
      </c>
      <c r="F32" s="23" t="s">
        <v>2</v>
      </c>
      <c r="G32" s="20"/>
      <c r="H32" s="41"/>
      <c r="I32" s="19"/>
      <c r="J32" s="19"/>
    </row>
    <row r="33" spans="1:10" ht="21" customHeight="1">
      <c r="A33" s="19"/>
      <c r="B33" s="48" t="s">
        <v>52</v>
      </c>
      <c r="C33" s="86" t="s">
        <v>51</v>
      </c>
      <c r="D33" s="86"/>
      <c r="E33" s="40">
        <f>I10</f>
        <v>26.87</v>
      </c>
      <c r="F33" s="47" t="str">
        <f>"≥  "&amp;E30</f>
        <v>≥  27,97</v>
      </c>
      <c r="G33" s="20"/>
      <c r="H33" s="52" t="str">
        <f>IF(E33&gt;=E30,"Verificato","NON Verificato")</f>
        <v>NON Verificato</v>
      </c>
      <c r="I33" s="19"/>
      <c r="J33" s="19"/>
    </row>
    <row r="34" spans="1:10" ht="15.75">
      <c r="A34" s="19"/>
      <c r="B34" s="21"/>
      <c r="C34" s="22"/>
      <c r="D34" s="22"/>
      <c r="E34" s="29"/>
      <c r="F34" s="23"/>
      <c r="G34" s="20"/>
      <c r="H34" s="20"/>
      <c r="I34" s="19"/>
      <c r="J34" s="19"/>
    </row>
    <row r="35" spans="1:10" ht="15.75">
      <c r="A35" s="19"/>
      <c r="B35" s="21"/>
      <c r="C35" s="22"/>
      <c r="D35" s="22"/>
      <c r="E35" s="29"/>
      <c r="F35" s="23"/>
      <c r="G35" s="20"/>
      <c r="H35" s="20"/>
      <c r="I35" s="19"/>
      <c r="J35" s="19"/>
    </row>
    <row r="36" spans="1:10" ht="15.75">
      <c r="A36" s="19"/>
      <c r="B36" s="21"/>
      <c r="C36" s="22"/>
      <c r="D36" s="22"/>
      <c r="E36" s="29"/>
      <c r="F36" s="23"/>
      <c r="G36" s="20"/>
      <c r="H36" s="20"/>
      <c r="I36" s="19"/>
      <c r="J36" s="19"/>
    </row>
    <row r="37" spans="1:10" ht="15.75">
      <c r="A37" s="19"/>
      <c r="B37" s="21"/>
      <c r="C37" s="22"/>
      <c r="D37" s="22"/>
      <c r="E37" s="29"/>
      <c r="F37" s="23"/>
      <c r="G37" s="20"/>
      <c r="H37" s="20"/>
      <c r="I37" s="19"/>
      <c r="J37" s="19"/>
    </row>
    <row r="38" spans="1:10" ht="15.75">
      <c r="A38" s="19"/>
      <c r="B38" s="21"/>
      <c r="C38" s="22"/>
      <c r="D38" s="22"/>
      <c r="E38" s="29"/>
      <c r="F38" s="23"/>
      <c r="G38" s="20"/>
      <c r="H38" s="20"/>
      <c r="I38" s="19"/>
      <c r="J38" s="19"/>
    </row>
    <row r="39" spans="1:10" ht="15.75">
      <c r="A39" s="19"/>
      <c r="B39" s="21"/>
      <c r="C39" s="22"/>
      <c r="D39" s="22"/>
      <c r="E39" s="29"/>
      <c r="F39" s="23"/>
      <c r="G39" s="20"/>
      <c r="H39" s="20"/>
      <c r="I39" s="19"/>
      <c r="J39" s="19"/>
    </row>
    <row r="40" spans="1:10" ht="15.75">
      <c r="A40" s="19"/>
      <c r="B40" s="21"/>
      <c r="C40" s="22"/>
      <c r="D40" s="22"/>
      <c r="E40" s="29"/>
      <c r="F40" s="23"/>
      <c r="G40" s="20"/>
      <c r="H40" s="20"/>
      <c r="I40" s="19"/>
      <c r="J40" s="19"/>
    </row>
    <row r="41" spans="1:10" ht="15.75">
      <c r="A41" s="19"/>
      <c r="B41" s="21"/>
      <c r="C41" s="22"/>
      <c r="D41" s="22"/>
      <c r="E41" s="29"/>
      <c r="F41" s="23"/>
      <c r="G41" s="20"/>
      <c r="H41" s="20"/>
      <c r="I41" s="19"/>
      <c r="J41" s="19"/>
    </row>
    <row r="42" spans="1:10" ht="15.75">
      <c r="A42" s="19"/>
      <c r="B42" s="21"/>
      <c r="C42" s="22"/>
      <c r="D42" s="22"/>
      <c r="E42" s="29"/>
      <c r="F42" s="23"/>
      <c r="G42" s="20"/>
      <c r="H42" s="20"/>
      <c r="I42" s="19"/>
      <c r="J42" s="19"/>
    </row>
    <row r="43" spans="1:10" ht="15.75">
      <c r="A43" s="19"/>
      <c r="B43" s="21"/>
      <c r="C43" s="22"/>
      <c r="D43" s="22"/>
      <c r="E43" s="29"/>
      <c r="F43" s="23"/>
      <c r="G43" s="20"/>
      <c r="H43" s="20"/>
      <c r="I43" s="19"/>
      <c r="J43" s="19"/>
    </row>
    <row r="44" spans="1:10" ht="15.75">
      <c r="A44" s="19"/>
      <c r="B44" s="21"/>
      <c r="C44" s="22"/>
      <c r="D44" s="22"/>
      <c r="E44" s="29"/>
      <c r="F44" s="23"/>
      <c r="G44" s="20"/>
      <c r="H44" s="20"/>
      <c r="I44" s="19"/>
      <c r="J44" s="19"/>
    </row>
    <row r="45" spans="1:10" ht="15.75">
      <c r="A45" s="19"/>
      <c r="B45" s="21"/>
      <c r="C45" s="22"/>
      <c r="D45" s="22"/>
      <c r="E45" s="29"/>
      <c r="F45" s="23"/>
      <c r="G45" s="20"/>
      <c r="H45" s="20"/>
      <c r="I45" s="19"/>
      <c r="J45" s="19"/>
    </row>
    <row r="46" spans="1:10" ht="15.75">
      <c r="A46" s="19"/>
      <c r="B46" s="21"/>
      <c r="C46" s="22"/>
      <c r="D46" s="22"/>
      <c r="E46" s="29"/>
      <c r="F46" s="23"/>
      <c r="G46" s="20"/>
      <c r="H46" s="20"/>
      <c r="I46" s="19"/>
      <c r="J46" s="19"/>
    </row>
    <row r="47" spans="1:10" ht="12.75">
      <c r="A47" s="19"/>
      <c r="B47" s="19"/>
      <c r="C47" s="19"/>
      <c r="D47" s="19"/>
      <c r="E47" s="19"/>
      <c r="F47" s="19"/>
      <c r="G47" s="20"/>
      <c r="H47" s="19"/>
      <c r="I47" s="19"/>
      <c r="J47" s="19"/>
    </row>
  </sheetData>
  <sheetProtection password="CC79" sheet="1"/>
  <mergeCells count="15">
    <mergeCell ref="C33:D33"/>
    <mergeCell ref="S6:U6"/>
    <mergeCell ref="S7:U7"/>
    <mergeCell ref="C27:D27"/>
    <mergeCell ref="C28:D28"/>
    <mergeCell ref="C29:D29"/>
    <mergeCell ref="C30:D30"/>
    <mergeCell ref="C32:D32"/>
    <mergeCell ref="B2:I2"/>
    <mergeCell ref="S2:U2"/>
    <mergeCell ref="B3:I3"/>
    <mergeCell ref="S3:U3"/>
    <mergeCell ref="S4:U4"/>
    <mergeCell ref="C5:I5"/>
    <mergeCell ref="S5:U5"/>
  </mergeCells>
  <conditionalFormatting sqref="C5:I5">
    <cfRule type="expression" priority="8" dxfId="18" stopIfTrue="1">
      <formula>$L$3=1</formula>
    </cfRule>
  </conditionalFormatting>
  <conditionalFormatting sqref="E27">
    <cfRule type="expression" priority="9" dxfId="18" stopIfTrue="1">
      <formula>$L$3=1</formula>
    </cfRule>
  </conditionalFormatting>
  <conditionalFormatting sqref="G16 C11:D16">
    <cfRule type="expression" priority="3" dxfId="18" stopIfTrue="1">
      <formula>$L$3=1</formula>
    </cfRule>
  </conditionalFormatting>
  <conditionalFormatting sqref="G11:G15">
    <cfRule type="expression" priority="4" dxfId="18" stopIfTrue="1">
      <formula>$L$3=1</formula>
    </cfRule>
  </conditionalFormatting>
  <conditionalFormatting sqref="G17:G24 C17:D24">
    <cfRule type="expression" priority="2" dxfId="18" stopIfTrue="1">
      <formula>$L$3=1</formula>
    </cfRule>
  </conditionalFormatting>
  <hyperlinks>
    <hyperlink ref="S4" r:id="rId1" display="ginodiruzza@tin.it"/>
    <hyperlink ref="S6" r:id="rId2" display="www.indaginistrutturali.info"/>
    <hyperlink ref="S5" r:id="rId3" display="www.ginodiruzza.it"/>
  </hyperlinks>
  <printOptions/>
  <pageMargins left="0.75" right="0.75" top="1" bottom="1" header="0.5" footer="0.5"/>
  <pageSetup horizontalDpi="600" verticalDpi="600" orientation="portrait" paperSize="9" scale="6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U55"/>
  <sheetViews>
    <sheetView view="pageBreakPreview" zoomScaleSheetLayoutView="100" zoomScalePageLayoutView="0" workbookViewId="0" topLeftCell="A7">
      <selection activeCell="G18" sqref="G18"/>
    </sheetView>
  </sheetViews>
  <sheetFormatPr defaultColWidth="9.140625" defaultRowHeight="12.75"/>
  <cols>
    <col min="1" max="1" width="4.140625" style="3" customWidth="1"/>
    <col min="2" max="2" width="37.8515625" style="3" customWidth="1"/>
    <col min="3" max="3" width="12.57421875" style="3" customWidth="1"/>
    <col min="4" max="4" width="15.421875" style="3" customWidth="1"/>
    <col min="5" max="5" width="11.140625" style="54" customWidth="1"/>
    <col min="6" max="6" width="9.8515625" style="3" customWidth="1"/>
    <col min="7" max="7" width="10.7109375" style="4" customWidth="1"/>
    <col min="8" max="8" width="11.7109375" style="3" customWidth="1"/>
    <col min="9" max="9" width="11.28125" style="3" customWidth="1"/>
    <col min="10" max="10" width="3.7109375" style="3" customWidth="1"/>
    <col min="11" max="18" width="9.140625" style="3" customWidth="1"/>
    <col min="19" max="19" width="14.00390625" style="3" customWidth="1"/>
    <col min="20" max="20" width="13.57421875" style="3" customWidth="1"/>
    <col min="21" max="21" width="18.00390625" style="3" customWidth="1"/>
    <col min="22" max="16384" width="9.140625" style="3" customWidth="1"/>
  </cols>
  <sheetData>
    <row r="1" ht="13.5" thickBot="1"/>
    <row r="2" spans="1:21" ht="24.75" customHeight="1" thickBot="1">
      <c r="A2" s="5"/>
      <c r="B2" s="77" t="s">
        <v>16</v>
      </c>
      <c r="C2" s="77"/>
      <c r="D2" s="77"/>
      <c r="E2" s="77"/>
      <c r="F2" s="77"/>
      <c r="G2" s="77"/>
      <c r="H2" s="77"/>
      <c r="I2" s="49"/>
      <c r="J2" s="5"/>
      <c r="S2" s="78" t="s">
        <v>42</v>
      </c>
      <c r="T2" s="79"/>
      <c r="U2" s="80"/>
    </row>
    <row r="3" spans="1:21" ht="41.25" customHeight="1" thickBot="1">
      <c r="A3" s="5"/>
      <c r="B3" s="81" t="s">
        <v>59</v>
      </c>
      <c r="C3" s="82"/>
      <c r="D3" s="82"/>
      <c r="E3" s="82"/>
      <c r="F3" s="82"/>
      <c r="G3" s="82"/>
      <c r="H3" s="82"/>
      <c r="I3" s="50"/>
      <c r="J3" s="5"/>
      <c r="L3" s="45">
        <v>1</v>
      </c>
      <c r="M3" s="42" t="s">
        <v>37</v>
      </c>
      <c r="S3" s="78" t="s">
        <v>46</v>
      </c>
      <c r="T3" s="79"/>
      <c r="U3" s="80"/>
    </row>
    <row r="4" spans="1:21" ht="26.25" customHeight="1" thickBot="1">
      <c r="A4" s="5"/>
      <c r="B4" s="5"/>
      <c r="C4" s="5"/>
      <c r="D4" s="5"/>
      <c r="E4" s="55"/>
      <c r="F4" s="5"/>
      <c r="G4" s="6"/>
      <c r="H4" s="5"/>
      <c r="I4" s="5"/>
      <c r="J4" s="5"/>
      <c r="S4" s="78" t="s">
        <v>43</v>
      </c>
      <c r="T4" s="79"/>
      <c r="U4" s="80"/>
    </row>
    <row r="5" spans="1:21" ht="24.75" customHeight="1" thickBot="1">
      <c r="A5" s="5"/>
      <c r="B5" s="7" t="s">
        <v>17</v>
      </c>
      <c r="C5" s="83" t="s">
        <v>48</v>
      </c>
      <c r="D5" s="84"/>
      <c r="E5" s="84"/>
      <c r="F5" s="84"/>
      <c r="G5" s="84"/>
      <c r="H5" s="84"/>
      <c r="I5" s="85"/>
      <c r="J5" s="5"/>
      <c r="S5" s="78" t="s">
        <v>44</v>
      </c>
      <c r="T5" s="79"/>
      <c r="U5" s="80"/>
    </row>
    <row r="6" spans="1:21" ht="17.25" customHeight="1" thickBot="1">
      <c r="A6" s="5"/>
      <c r="B6" s="1"/>
      <c r="C6" s="1"/>
      <c r="D6" s="1"/>
      <c r="E6" s="56"/>
      <c r="F6" s="6"/>
      <c r="G6" s="6"/>
      <c r="H6" s="6"/>
      <c r="I6" s="5"/>
      <c r="J6" s="5"/>
      <c r="S6" s="87" t="s">
        <v>45</v>
      </c>
      <c r="T6" s="88"/>
      <c r="U6" s="89"/>
    </row>
    <row r="7" spans="1:21" ht="19.5" customHeight="1" thickBot="1">
      <c r="A7" s="5"/>
      <c r="B7" s="5"/>
      <c r="C7" s="5"/>
      <c r="D7" s="5"/>
      <c r="E7" s="55"/>
      <c r="F7" s="5"/>
      <c r="G7" s="6"/>
      <c r="H7" s="5"/>
      <c r="I7" s="5"/>
      <c r="J7" s="5"/>
      <c r="S7" s="90" t="s">
        <v>86</v>
      </c>
      <c r="T7" s="90"/>
      <c r="U7" s="90"/>
    </row>
    <row r="8" spans="1:10" ht="39.75" customHeight="1">
      <c r="A8" s="5"/>
      <c r="B8" s="8" t="s">
        <v>13</v>
      </c>
      <c r="C8" s="9" t="s">
        <v>34</v>
      </c>
      <c r="D8" s="9" t="s">
        <v>35</v>
      </c>
      <c r="E8" s="57" t="s">
        <v>36</v>
      </c>
      <c r="F8" s="10" t="s">
        <v>10</v>
      </c>
      <c r="G8" s="10" t="s">
        <v>32</v>
      </c>
      <c r="H8" s="11" t="s">
        <v>31</v>
      </c>
      <c r="I8" s="11" t="s">
        <v>30</v>
      </c>
      <c r="J8" s="5"/>
    </row>
    <row r="9" spans="1:10" s="44" customFormat="1" ht="16.5" thickBot="1">
      <c r="A9" s="43"/>
      <c r="B9" s="12"/>
      <c r="C9" s="30" t="s">
        <v>33</v>
      </c>
      <c r="D9" s="30" t="s">
        <v>33</v>
      </c>
      <c r="E9" s="58" t="s">
        <v>14</v>
      </c>
      <c r="F9" s="13" t="s">
        <v>1</v>
      </c>
      <c r="G9" s="2" t="s">
        <v>2</v>
      </c>
      <c r="H9" s="34" t="s">
        <v>2</v>
      </c>
      <c r="I9" s="34" t="s">
        <v>2</v>
      </c>
      <c r="J9" s="43"/>
    </row>
    <row r="10" spans="1:10" ht="16.5" thickBot="1">
      <c r="A10" s="5"/>
      <c r="B10" s="75" t="s">
        <v>0</v>
      </c>
      <c r="C10" s="33"/>
      <c r="D10" s="33"/>
      <c r="E10" s="59"/>
      <c r="F10" s="31"/>
      <c r="G10" s="31">
        <f>AVERAGE(G11:G24)</f>
        <v>32.38</v>
      </c>
      <c r="H10" s="32">
        <f>AVERAGE(H11:H24)</f>
        <v>32.38</v>
      </c>
      <c r="I10" s="32">
        <f>AVERAGE(I11:I24)</f>
        <v>26.87</v>
      </c>
      <c r="J10" s="5"/>
    </row>
    <row r="11" spans="1:10" ht="15.75">
      <c r="A11" s="5"/>
      <c r="B11" s="14" t="s">
        <v>18</v>
      </c>
      <c r="C11" s="35">
        <v>100</v>
      </c>
      <c r="D11" s="35">
        <v>100</v>
      </c>
      <c r="E11" s="60">
        <f aca="true" t="shared" si="0" ref="E11:E16">IF(C11&gt;0,D11/C11,"")</f>
        <v>1</v>
      </c>
      <c r="F11" s="24">
        <f aca="true" t="shared" si="1" ref="F11:F16">IF(C11&gt;0,IF(E11&gt;2,0.83,IF(E11&lt;1,1,1-(E11-1)*0.17)),"")</f>
        <v>1</v>
      </c>
      <c r="G11" s="35">
        <v>30.3</v>
      </c>
      <c r="H11" s="25">
        <f aca="true" t="shared" si="2" ref="H11:H24">IF(C11&gt;0,G11/F11,"")</f>
        <v>30.3</v>
      </c>
      <c r="I11" s="25">
        <f>IF(C11&gt;0,H11*0.83,"")</f>
        <v>25.15</v>
      </c>
      <c r="J11" s="5"/>
    </row>
    <row r="12" spans="1:10" ht="15.75">
      <c r="A12" s="5"/>
      <c r="B12" s="15" t="s">
        <v>19</v>
      </c>
      <c r="C12" s="36">
        <v>100</v>
      </c>
      <c r="D12" s="36">
        <v>100</v>
      </c>
      <c r="E12" s="61">
        <f t="shared" si="0"/>
        <v>1</v>
      </c>
      <c r="F12" s="17">
        <f t="shared" si="1"/>
        <v>1</v>
      </c>
      <c r="G12" s="38">
        <v>34.9</v>
      </c>
      <c r="H12" s="18">
        <f t="shared" si="2"/>
        <v>34.9</v>
      </c>
      <c r="I12" s="18">
        <f aca="true" t="shared" si="3" ref="I12:I24">IF(C12&gt;0,H12*0.83,"")</f>
        <v>28.97</v>
      </c>
      <c r="J12" s="5"/>
    </row>
    <row r="13" spans="1:10" ht="15.75">
      <c r="A13" s="5"/>
      <c r="B13" s="15" t="s">
        <v>20</v>
      </c>
      <c r="C13" s="36">
        <v>100</v>
      </c>
      <c r="D13" s="36">
        <v>100</v>
      </c>
      <c r="E13" s="61">
        <f t="shared" si="0"/>
        <v>1</v>
      </c>
      <c r="F13" s="17">
        <f t="shared" si="1"/>
        <v>1</v>
      </c>
      <c r="G13" s="38">
        <v>30</v>
      </c>
      <c r="H13" s="18">
        <f t="shared" si="2"/>
        <v>30</v>
      </c>
      <c r="I13" s="18">
        <f t="shared" si="3"/>
        <v>24.9</v>
      </c>
      <c r="J13" s="5"/>
    </row>
    <row r="14" spans="1:10" ht="15.75">
      <c r="A14" s="5"/>
      <c r="B14" s="15" t="s">
        <v>21</v>
      </c>
      <c r="C14" s="36">
        <v>100</v>
      </c>
      <c r="D14" s="36">
        <v>100</v>
      </c>
      <c r="E14" s="61">
        <f t="shared" si="0"/>
        <v>1</v>
      </c>
      <c r="F14" s="17">
        <f t="shared" si="1"/>
        <v>1</v>
      </c>
      <c r="G14" s="38">
        <v>35.2</v>
      </c>
      <c r="H14" s="18">
        <f t="shared" si="2"/>
        <v>35.2</v>
      </c>
      <c r="I14" s="18">
        <f t="shared" si="3"/>
        <v>29.22</v>
      </c>
      <c r="J14" s="5"/>
    </row>
    <row r="15" spans="1:10" ht="15.75">
      <c r="A15" s="5"/>
      <c r="B15" s="15" t="s">
        <v>22</v>
      </c>
      <c r="C15" s="36">
        <v>100</v>
      </c>
      <c r="D15" s="36">
        <v>100</v>
      </c>
      <c r="E15" s="61">
        <f t="shared" si="0"/>
        <v>1</v>
      </c>
      <c r="F15" s="17">
        <f t="shared" si="1"/>
        <v>1</v>
      </c>
      <c r="G15" s="38">
        <v>33.1</v>
      </c>
      <c r="H15" s="18">
        <f t="shared" si="2"/>
        <v>33.1</v>
      </c>
      <c r="I15" s="18">
        <f t="shared" si="3"/>
        <v>27.47</v>
      </c>
      <c r="J15" s="5"/>
    </row>
    <row r="16" spans="1:10" ht="15.75">
      <c r="A16" s="5"/>
      <c r="B16" s="15" t="s">
        <v>23</v>
      </c>
      <c r="C16" s="36">
        <v>100</v>
      </c>
      <c r="D16" s="36">
        <v>100</v>
      </c>
      <c r="E16" s="61">
        <f t="shared" si="0"/>
        <v>1</v>
      </c>
      <c r="F16" s="17">
        <f t="shared" si="1"/>
        <v>1</v>
      </c>
      <c r="G16" s="38">
        <v>31.2</v>
      </c>
      <c r="H16" s="18">
        <f t="shared" si="2"/>
        <v>31.2</v>
      </c>
      <c r="I16" s="18">
        <f>IF(C16&gt;0,H16*0.83,"")</f>
        <v>25.9</v>
      </c>
      <c r="J16" s="5"/>
    </row>
    <row r="17" spans="1:10" ht="15.75">
      <c r="A17" s="5"/>
      <c r="B17" s="15" t="s">
        <v>24</v>
      </c>
      <c r="C17" s="36">
        <v>100</v>
      </c>
      <c r="D17" s="36">
        <v>100</v>
      </c>
      <c r="E17" s="61">
        <f aca="true" t="shared" si="4" ref="E17:E23">IF(C17&gt;0,D17/C17,"")</f>
        <v>1</v>
      </c>
      <c r="F17" s="17">
        <f aca="true" t="shared" si="5" ref="F17:F23">IF(C17&gt;0,IF(E17&gt;2,0.83,IF(E17&lt;1,1,1-(E17-1)*0.17)),"")</f>
        <v>1</v>
      </c>
      <c r="G17" s="38">
        <v>32.5</v>
      </c>
      <c r="H17" s="18">
        <f t="shared" si="2"/>
        <v>32.5</v>
      </c>
      <c r="I17" s="18">
        <f>IF(C17&gt;0,H17*0.83,"")</f>
        <v>26.98</v>
      </c>
      <c r="J17" s="5"/>
    </row>
    <row r="18" spans="1:10" ht="15.75">
      <c r="A18" s="5"/>
      <c r="B18" s="15" t="s">
        <v>25</v>
      </c>
      <c r="C18" s="36">
        <v>100</v>
      </c>
      <c r="D18" s="36">
        <v>100</v>
      </c>
      <c r="E18" s="61">
        <f t="shared" si="4"/>
        <v>1</v>
      </c>
      <c r="F18" s="17">
        <f t="shared" si="5"/>
        <v>1</v>
      </c>
      <c r="G18" s="38">
        <v>31.8</v>
      </c>
      <c r="H18" s="18">
        <f t="shared" si="2"/>
        <v>31.8</v>
      </c>
      <c r="I18" s="18">
        <f>IF(C18&gt;0,H18*0.83,"")</f>
        <v>26.39</v>
      </c>
      <c r="J18" s="5"/>
    </row>
    <row r="19" spans="1:10" ht="15.75">
      <c r="A19" s="5"/>
      <c r="B19" s="15" t="s">
        <v>26</v>
      </c>
      <c r="C19" s="36"/>
      <c r="D19" s="36"/>
      <c r="E19" s="61">
        <f t="shared" si="4"/>
      </c>
      <c r="F19" s="17">
        <f t="shared" si="5"/>
      </c>
      <c r="G19" s="38"/>
      <c r="H19" s="18">
        <f t="shared" si="2"/>
      </c>
      <c r="I19" s="18">
        <f>IF(C19&gt;0,H19*0.83,"")</f>
      </c>
      <c r="J19" s="5"/>
    </row>
    <row r="20" spans="1:10" ht="15.75">
      <c r="A20" s="5"/>
      <c r="B20" s="15" t="s">
        <v>27</v>
      </c>
      <c r="C20" s="36"/>
      <c r="D20" s="36"/>
      <c r="E20" s="61">
        <f t="shared" si="4"/>
      </c>
      <c r="F20" s="17">
        <f t="shared" si="5"/>
      </c>
      <c r="G20" s="38"/>
      <c r="H20" s="18">
        <f t="shared" si="2"/>
      </c>
      <c r="I20" s="18">
        <f t="shared" si="3"/>
      </c>
      <c r="J20" s="5"/>
    </row>
    <row r="21" spans="1:10" ht="15.75">
      <c r="A21" s="5"/>
      <c r="B21" s="15" t="s">
        <v>38</v>
      </c>
      <c r="C21" s="36"/>
      <c r="D21" s="36"/>
      <c r="E21" s="61">
        <f t="shared" si="4"/>
      </c>
      <c r="F21" s="17">
        <f t="shared" si="5"/>
      </c>
      <c r="G21" s="38"/>
      <c r="H21" s="18">
        <f t="shared" si="2"/>
      </c>
      <c r="I21" s="18">
        <f t="shared" si="3"/>
      </c>
      <c r="J21" s="5"/>
    </row>
    <row r="22" spans="1:10" ht="15.75">
      <c r="A22" s="5"/>
      <c r="B22" s="15" t="s">
        <v>39</v>
      </c>
      <c r="C22" s="36"/>
      <c r="D22" s="36"/>
      <c r="E22" s="61">
        <f t="shared" si="4"/>
      </c>
      <c r="F22" s="17">
        <f t="shared" si="5"/>
      </c>
      <c r="G22" s="38"/>
      <c r="H22" s="18">
        <f t="shared" si="2"/>
      </c>
      <c r="I22" s="18">
        <f t="shared" si="3"/>
      </c>
      <c r="J22" s="5"/>
    </row>
    <row r="23" spans="1:10" ht="15.75">
      <c r="A23" s="5"/>
      <c r="B23" s="15" t="s">
        <v>40</v>
      </c>
      <c r="C23" s="36"/>
      <c r="D23" s="36"/>
      <c r="E23" s="61">
        <f t="shared" si="4"/>
      </c>
      <c r="F23" s="17">
        <f t="shared" si="5"/>
      </c>
      <c r="G23" s="38"/>
      <c r="H23" s="18">
        <f t="shared" si="2"/>
      </c>
      <c r="I23" s="18">
        <f t="shared" si="3"/>
      </c>
      <c r="J23" s="5"/>
    </row>
    <row r="24" spans="1:10" ht="16.5" thickBot="1">
      <c r="A24" s="5"/>
      <c r="B24" s="12" t="s">
        <v>41</v>
      </c>
      <c r="C24" s="37"/>
      <c r="D24" s="37"/>
      <c r="E24" s="62">
        <f>IF(C24&gt;0,D24/C24,"")</f>
      </c>
      <c r="F24" s="26">
        <f>IF(C24&gt;0,IF(E24&gt;2,0.83,IF(E24&lt;1,1,1-(E24-1)*0.17)),"")</f>
      </c>
      <c r="G24" s="37"/>
      <c r="H24" s="28">
        <f t="shared" si="2"/>
      </c>
      <c r="I24" s="28">
        <f t="shared" si="3"/>
      </c>
      <c r="J24" s="5"/>
    </row>
    <row r="25" spans="1:10" ht="12.75">
      <c r="A25" s="5"/>
      <c r="B25" s="5"/>
      <c r="C25" s="5"/>
      <c r="D25" s="5"/>
      <c r="E25" s="55"/>
      <c r="F25" s="5"/>
      <c r="G25" s="6"/>
      <c r="H25" s="5"/>
      <c r="I25" s="5"/>
      <c r="J25" s="5"/>
    </row>
    <row r="26" spans="1:10" ht="12.75">
      <c r="A26" s="19"/>
      <c r="B26" s="19"/>
      <c r="C26" s="19"/>
      <c r="D26" s="19"/>
      <c r="E26" s="63"/>
      <c r="F26" s="19"/>
      <c r="G26" s="20"/>
      <c r="H26" s="19"/>
      <c r="I26" s="19"/>
      <c r="J26" s="19"/>
    </row>
    <row r="27" spans="1:10" ht="15.75">
      <c r="A27" s="19"/>
      <c r="B27" s="70" t="s">
        <v>28</v>
      </c>
      <c r="C27" s="91" t="s">
        <v>3</v>
      </c>
      <c r="D27" s="91"/>
      <c r="E27" s="64">
        <v>30</v>
      </c>
      <c r="F27" s="23" t="s">
        <v>2</v>
      </c>
      <c r="G27" s="20"/>
      <c r="H27" s="20"/>
      <c r="I27" s="19"/>
      <c r="J27" s="19"/>
    </row>
    <row r="28" spans="1:10" ht="18" customHeight="1">
      <c r="A28" s="19"/>
      <c r="B28" s="70" t="s">
        <v>29</v>
      </c>
      <c r="C28" s="91" t="s">
        <v>4</v>
      </c>
      <c r="D28" s="91"/>
      <c r="E28" s="65">
        <f>0.83*E27</f>
        <v>24.9</v>
      </c>
      <c r="F28" s="23" t="s">
        <v>2</v>
      </c>
      <c r="G28" s="20"/>
      <c r="H28" s="67" t="s">
        <v>79</v>
      </c>
      <c r="I28" s="19"/>
      <c r="J28" s="19"/>
    </row>
    <row r="29" spans="1:13" ht="18.75" customHeight="1">
      <c r="A29" s="19"/>
      <c r="B29" s="70" t="s">
        <v>7</v>
      </c>
      <c r="C29" s="91" t="s">
        <v>76</v>
      </c>
      <c r="D29" s="91"/>
      <c r="E29" s="53">
        <f>0.85*E28</f>
        <v>21.17</v>
      </c>
      <c r="F29" s="23" t="s">
        <v>2</v>
      </c>
      <c r="G29" s="20"/>
      <c r="H29" s="67" t="s">
        <v>78</v>
      </c>
      <c r="I29" s="19"/>
      <c r="J29" s="19"/>
      <c r="M29" s="44" t="s">
        <v>54</v>
      </c>
    </row>
    <row r="30" spans="1:10" ht="12.75" customHeight="1">
      <c r="A30" s="19"/>
      <c r="B30" s="63"/>
      <c r="C30" s="21"/>
      <c r="D30" s="19"/>
      <c r="E30" s="65"/>
      <c r="F30" s="23"/>
      <c r="G30" s="20"/>
      <c r="H30" s="20"/>
      <c r="I30" s="19"/>
      <c r="J30" s="19"/>
    </row>
    <row r="31" spans="1:10" ht="19.5" customHeight="1">
      <c r="A31" s="19"/>
      <c r="B31" s="74" t="s">
        <v>47</v>
      </c>
      <c r="C31" s="21"/>
      <c r="D31" s="19"/>
      <c r="E31" s="65"/>
      <c r="F31" s="23"/>
      <c r="G31" s="20"/>
      <c r="H31" s="20"/>
      <c r="I31" s="19"/>
      <c r="J31" s="19"/>
    </row>
    <row r="32" spans="1:10" ht="21" customHeight="1">
      <c r="A32" s="19"/>
      <c r="B32" s="70" t="s">
        <v>9</v>
      </c>
      <c r="C32" s="91" t="s">
        <v>53</v>
      </c>
      <c r="D32" s="91"/>
      <c r="E32" s="53">
        <f>I10</f>
        <v>26.87</v>
      </c>
      <c r="F32" s="23" t="s">
        <v>2</v>
      </c>
      <c r="G32" s="20"/>
      <c r="H32" s="41"/>
      <c r="I32" s="19"/>
      <c r="J32" s="19"/>
    </row>
    <row r="33" spans="1:10" ht="21" customHeight="1">
      <c r="A33" s="19"/>
      <c r="B33" s="70" t="s">
        <v>57</v>
      </c>
      <c r="C33" s="91" t="s">
        <v>74</v>
      </c>
      <c r="D33" s="91"/>
      <c r="E33" s="53">
        <f>MIN(I11:I24)</f>
        <v>24.9</v>
      </c>
      <c r="F33" s="23" t="s">
        <v>2</v>
      </c>
      <c r="G33" s="20"/>
      <c r="H33" s="41"/>
      <c r="I33" s="19"/>
      <c r="J33" s="19"/>
    </row>
    <row r="34" spans="1:10" ht="21" customHeight="1">
      <c r="A34" s="19"/>
      <c r="B34" s="70"/>
      <c r="C34" s="22"/>
      <c r="D34" s="22"/>
      <c r="E34" s="53"/>
      <c r="F34" s="23"/>
      <c r="G34" s="20"/>
      <c r="H34" s="41"/>
      <c r="I34" s="19"/>
      <c r="J34" s="19"/>
    </row>
    <row r="35" spans="1:10" ht="21" customHeight="1">
      <c r="A35" s="19"/>
      <c r="B35" s="70" t="s">
        <v>65</v>
      </c>
      <c r="C35" s="22"/>
      <c r="D35" s="22"/>
      <c r="E35" s="53"/>
      <c r="F35" s="23"/>
      <c r="G35" s="20"/>
      <c r="H35" s="41"/>
      <c r="I35" s="19"/>
      <c r="J35" s="19"/>
    </row>
    <row r="36" spans="1:10" ht="24.75" customHeight="1">
      <c r="A36" s="19"/>
      <c r="B36" s="71" t="s">
        <v>61</v>
      </c>
      <c r="C36" s="22"/>
      <c r="D36" s="22"/>
      <c r="E36" s="66">
        <f>COUNTA(C11:C24)</f>
        <v>8</v>
      </c>
      <c r="F36" s="23"/>
      <c r="G36" s="20"/>
      <c r="H36" s="41"/>
      <c r="I36" s="19"/>
      <c r="J36" s="19"/>
    </row>
    <row r="37" spans="1:10" ht="24.75" customHeight="1">
      <c r="A37" s="19"/>
      <c r="B37" s="71" t="s">
        <v>68</v>
      </c>
      <c r="C37" s="86" t="s">
        <v>66</v>
      </c>
      <c r="D37" s="86"/>
      <c r="E37" s="66">
        <f>IF(E36&gt;10,5,IF(E36&gt;6,6,7))</f>
        <v>6</v>
      </c>
      <c r="F37" s="23"/>
      <c r="G37" s="20"/>
      <c r="H37" s="41"/>
      <c r="I37" s="19"/>
      <c r="J37" s="19"/>
    </row>
    <row r="38" spans="1:10" ht="24.75" customHeight="1">
      <c r="A38" s="19"/>
      <c r="B38" s="70"/>
      <c r="C38" s="91" t="s">
        <v>75</v>
      </c>
      <c r="D38" s="91"/>
      <c r="E38" s="65">
        <f>E32-E37</f>
        <v>20.87</v>
      </c>
      <c r="F38" s="23" t="s">
        <v>2</v>
      </c>
      <c r="G38" s="20"/>
      <c r="H38" s="67" t="s">
        <v>80</v>
      </c>
      <c r="I38" s="19"/>
      <c r="J38" s="19"/>
    </row>
    <row r="39" spans="1:10" ht="24.75" customHeight="1">
      <c r="A39" s="19"/>
      <c r="B39" s="70"/>
      <c r="C39" s="91" t="s">
        <v>82</v>
      </c>
      <c r="D39" s="91"/>
      <c r="E39" s="65">
        <f>E33+4</f>
        <v>28.9</v>
      </c>
      <c r="F39" s="23" t="s">
        <v>2</v>
      </c>
      <c r="G39" s="20"/>
      <c r="H39" s="67" t="s">
        <v>81</v>
      </c>
      <c r="I39" s="19"/>
      <c r="J39" s="19"/>
    </row>
    <row r="40" spans="1:10" ht="24.75" customHeight="1">
      <c r="A40" s="19"/>
      <c r="B40" s="71" t="s">
        <v>67</v>
      </c>
      <c r="C40" s="92" t="str">
        <f>"fck opera = min("&amp;E38&amp;";"&amp;E39&amp;")"</f>
        <v>fck opera = min(20,87;28,9)</v>
      </c>
      <c r="D40" s="92"/>
      <c r="E40" s="53">
        <f>MIN(E38:E39)</f>
        <v>20.87</v>
      </c>
      <c r="F40" s="23" t="s">
        <v>2</v>
      </c>
      <c r="G40" s="20"/>
      <c r="H40" s="41"/>
      <c r="I40" s="19"/>
      <c r="J40" s="19"/>
    </row>
    <row r="41" spans="1:10" ht="24.75" customHeight="1">
      <c r="A41" s="19"/>
      <c r="B41" s="69" t="s">
        <v>73</v>
      </c>
      <c r="C41" s="91" t="s">
        <v>77</v>
      </c>
      <c r="D41" s="91"/>
      <c r="E41" s="53">
        <f>E40</f>
        <v>20.87</v>
      </c>
      <c r="F41" s="53" t="str">
        <f>"≥  "&amp;E29</f>
        <v>≥  21,17</v>
      </c>
      <c r="G41" s="52" t="str">
        <f>IF(E41&gt;=E29,"Verificato","NON Verificato")</f>
        <v>NON Verificato</v>
      </c>
      <c r="H41" s="41"/>
      <c r="I41" s="19"/>
      <c r="J41" s="19"/>
    </row>
    <row r="42" spans="1:10" ht="15.75">
      <c r="A42" s="19"/>
      <c r="B42" s="21"/>
      <c r="C42" s="22"/>
      <c r="D42" s="22"/>
      <c r="E42" s="65"/>
      <c r="F42" s="23"/>
      <c r="G42" s="20"/>
      <c r="H42" s="20"/>
      <c r="I42" s="19"/>
      <c r="J42" s="19"/>
    </row>
    <row r="43" spans="1:10" ht="15.75">
      <c r="A43" s="19"/>
      <c r="B43" s="21"/>
      <c r="C43" s="22"/>
      <c r="D43" s="22"/>
      <c r="E43" s="65"/>
      <c r="F43" s="23"/>
      <c r="G43" s="20"/>
      <c r="H43" s="20"/>
      <c r="I43" s="19"/>
      <c r="J43" s="19"/>
    </row>
    <row r="44" spans="1:10" ht="15.75">
      <c r="A44" s="19"/>
      <c r="B44" s="21"/>
      <c r="C44" s="22"/>
      <c r="D44" s="22"/>
      <c r="E44" s="65"/>
      <c r="F44" s="23"/>
      <c r="G44" s="20"/>
      <c r="H44" s="20"/>
      <c r="I44" s="19"/>
      <c r="J44" s="19"/>
    </row>
    <row r="45" spans="1:10" ht="15.75">
      <c r="A45" s="19"/>
      <c r="B45" s="21"/>
      <c r="C45" s="22"/>
      <c r="D45" s="22"/>
      <c r="E45" s="65"/>
      <c r="F45" s="23"/>
      <c r="G45" s="20"/>
      <c r="H45" s="20"/>
      <c r="I45" s="19"/>
      <c r="J45" s="19"/>
    </row>
    <row r="46" spans="1:10" ht="15.75">
      <c r="A46" s="19"/>
      <c r="B46" s="21"/>
      <c r="C46" s="22"/>
      <c r="D46" s="22"/>
      <c r="E46" s="65"/>
      <c r="F46" s="23"/>
      <c r="G46" s="20"/>
      <c r="H46" s="20"/>
      <c r="I46" s="19"/>
      <c r="J46" s="19"/>
    </row>
    <row r="47" spans="1:10" ht="15.75">
      <c r="A47" s="19"/>
      <c r="B47" s="21"/>
      <c r="C47" s="22"/>
      <c r="D47" s="22"/>
      <c r="E47" s="65"/>
      <c r="F47" s="23"/>
      <c r="G47" s="20"/>
      <c r="H47" s="20"/>
      <c r="I47" s="19"/>
      <c r="J47" s="19"/>
    </row>
    <row r="48" spans="1:10" ht="15.75">
      <c r="A48" s="19"/>
      <c r="B48" s="21"/>
      <c r="C48" s="22"/>
      <c r="D48" s="22"/>
      <c r="E48" s="65"/>
      <c r="F48" s="23"/>
      <c r="G48" s="20"/>
      <c r="H48" s="20"/>
      <c r="I48" s="19"/>
      <c r="J48" s="19"/>
    </row>
    <row r="49" spans="1:10" ht="15.75">
      <c r="A49" s="19"/>
      <c r="B49" s="21"/>
      <c r="C49" s="22"/>
      <c r="D49" s="22"/>
      <c r="E49" s="65"/>
      <c r="F49" s="23"/>
      <c r="G49" s="20"/>
      <c r="H49" s="20"/>
      <c r="I49" s="19"/>
      <c r="J49" s="19"/>
    </row>
    <row r="50" spans="1:10" ht="15.75">
      <c r="A50" s="19"/>
      <c r="B50" s="21"/>
      <c r="C50" s="22"/>
      <c r="D50" s="22"/>
      <c r="E50" s="65"/>
      <c r="F50" s="23"/>
      <c r="G50" s="20"/>
      <c r="H50" s="20"/>
      <c r="I50" s="19"/>
      <c r="J50" s="19"/>
    </row>
    <row r="51" spans="1:10" ht="15.75">
      <c r="A51" s="19"/>
      <c r="B51" s="21"/>
      <c r="C51" s="22"/>
      <c r="D51" s="22"/>
      <c r="E51" s="65"/>
      <c r="F51" s="23"/>
      <c r="G51" s="20"/>
      <c r="H51" s="20"/>
      <c r="I51" s="19"/>
      <c r="J51" s="19"/>
    </row>
    <row r="52" spans="1:10" ht="15.75">
      <c r="A52" s="19"/>
      <c r="B52" s="21"/>
      <c r="C52" s="22"/>
      <c r="D52" s="22"/>
      <c r="E52" s="65"/>
      <c r="F52" s="23"/>
      <c r="G52" s="20"/>
      <c r="H52" s="20"/>
      <c r="I52" s="19"/>
      <c r="J52" s="19"/>
    </row>
    <row r="53" spans="1:10" ht="15.75">
      <c r="A53" s="19"/>
      <c r="B53" s="21"/>
      <c r="C53" s="22"/>
      <c r="D53" s="22"/>
      <c r="E53" s="65"/>
      <c r="F53" s="23"/>
      <c r="G53" s="20"/>
      <c r="H53" s="20"/>
      <c r="I53" s="19"/>
      <c r="J53" s="19"/>
    </row>
    <row r="54" spans="1:10" ht="15.75">
      <c r="A54" s="19"/>
      <c r="B54" s="21"/>
      <c r="C54" s="22"/>
      <c r="D54" s="22"/>
      <c r="E54" s="65"/>
      <c r="F54" s="23"/>
      <c r="G54" s="20"/>
      <c r="H54" s="20"/>
      <c r="I54" s="19"/>
      <c r="J54" s="19"/>
    </row>
    <row r="55" spans="1:10" ht="12.75">
      <c r="A55" s="19"/>
      <c r="B55" s="19"/>
      <c r="C55" s="19"/>
      <c r="D55" s="19"/>
      <c r="E55" s="63"/>
      <c r="F55" s="19"/>
      <c r="G55" s="20"/>
      <c r="H55" s="19"/>
      <c r="I55" s="19"/>
      <c r="J55" s="19"/>
    </row>
  </sheetData>
  <sheetProtection password="CC79" sheet="1"/>
  <mergeCells count="19">
    <mergeCell ref="C37:D37"/>
    <mergeCell ref="C38:D38"/>
    <mergeCell ref="C39:D39"/>
    <mergeCell ref="C40:D40"/>
    <mergeCell ref="C41:D41"/>
    <mergeCell ref="C5:I5"/>
    <mergeCell ref="S6:U6"/>
    <mergeCell ref="S7:U7"/>
    <mergeCell ref="C27:D27"/>
    <mergeCell ref="C32:D32"/>
    <mergeCell ref="C33:D33"/>
    <mergeCell ref="C28:D28"/>
    <mergeCell ref="C29:D29"/>
    <mergeCell ref="B2:H2"/>
    <mergeCell ref="S2:U2"/>
    <mergeCell ref="B3:H3"/>
    <mergeCell ref="S3:U3"/>
    <mergeCell ref="S4:U4"/>
    <mergeCell ref="S5:U5"/>
  </mergeCells>
  <conditionalFormatting sqref="E27 G16 C11:D16">
    <cfRule type="expression" priority="11" dxfId="18" stopIfTrue="1">
      <formula>$L$3=1</formula>
    </cfRule>
  </conditionalFormatting>
  <conditionalFormatting sqref="G11:G15">
    <cfRule type="expression" priority="13" dxfId="18" stopIfTrue="1">
      <formula>$L$3=1</formula>
    </cfRule>
  </conditionalFormatting>
  <conditionalFormatting sqref="C5:I5">
    <cfRule type="expression" priority="9" dxfId="18" stopIfTrue="1">
      <formula>$L$3=1</formula>
    </cfRule>
  </conditionalFormatting>
  <conditionalFormatting sqref="G17 G19:G24 C17:D24">
    <cfRule type="expression" priority="7" dxfId="18" stopIfTrue="1">
      <formula>$L$3=1</formula>
    </cfRule>
  </conditionalFormatting>
  <conditionalFormatting sqref="G18">
    <cfRule type="expression" priority="1" dxfId="18" stopIfTrue="1">
      <formula>$L$3=1</formula>
    </cfRule>
  </conditionalFormatting>
  <hyperlinks>
    <hyperlink ref="S4" r:id="rId1" display="ginodiruzza@tin.it"/>
    <hyperlink ref="S6" r:id="rId2" display="www.indaginistrutturali.info"/>
    <hyperlink ref="S5" r:id="rId3" display="www.ginodiruzza.it"/>
  </hyperlinks>
  <printOptions/>
  <pageMargins left="0.75" right="0.75" top="1" bottom="1" header="0.5" footer="0.5"/>
  <pageSetup horizontalDpi="600" verticalDpi="600" orientation="portrait" paperSize="9" scale="68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2:T46"/>
  <sheetViews>
    <sheetView view="pageBreakPreview" zoomScaleSheetLayoutView="100" zoomScalePageLayoutView="0" workbookViewId="0" topLeftCell="A5">
      <selection activeCell="G22" sqref="G22"/>
    </sheetView>
  </sheetViews>
  <sheetFormatPr defaultColWidth="9.140625" defaultRowHeight="12.75"/>
  <cols>
    <col min="1" max="1" width="4.140625" style="3" customWidth="1"/>
    <col min="2" max="2" width="37.8515625" style="3" customWidth="1"/>
    <col min="3" max="3" width="12.57421875" style="3" customWidth="1"/>
    <col min="4" max="4" width="13.7109375" style="3" customWidth="1"/>
    <col min="5" max="5" width="11.140625" style="3" customWidth="1"/>
    <col min="6" max="6" width="9.8515625" style="3" customWidth="1"/>
    <col min="7" max="7" width="10.7109375" style="4" customWidth="1"/>
    <col min="8" max="8" width="11.7109375" style="3" customWidth="1"/>
    <col min="9" max="9" width="3.7109375" style="3" customWidth="1"/>
    <col min="10" max="17" width="9.140625" style="3" customWidth="1"/>
    <col min="18" max="18" width="14.00390625" style="3" customWidth="1"/>
    <col min="19" max="19" width="13.57421875" style="3" customWidth="1"/>
    <col min="20" max="20" width="18.00390625" style="3" customWidth="1"/>
    <col min="21" max="16384" width="9.140625" style="3" customWidth="1"/>
  </cols>
  <sheetData>
    <row r="1" ht="13.5" thickBot="1"/>
    <row r="2" spans="1:20" ht="24.75" customHeight="1" thickBot="1">
      <c r="A2" s="5"/>
      <c r="B2" s="77" t="s">
        <v>16</v>
      </c>
      <c r="C2" s="77"/>
      <c r="D2" s="77"/>
      <c r="E2" s="77"/>
      <c r="F2" s="77"/>
      <c r="G2" s="77"/>
      <c r="H2" s="77"/>
      <c r="I2" s="5"/>
      <c r="R2" s="78" t="s">
        <v>42</v>
      </c>
      <c r="S2" s="79"/>
      <c r="T2" s="80"/>
    </row>
    <row r="3" spans="1:20" ht="41.25" customHeight="1" thickBot="1">
      <c r="A3" s="5"/>
      <c r="B3" s="81" t="s">
        <v>50</v>
      </c>
      <c r="C3" s="82"/>
      <c r="D3" s="82"/>
      <c r="E3" s="82"/>
      <c r="F3" s="82"/>
      <c r="G3" s="82"/>
      <c r="H3" s="82"/>
      <c r="I3" s="5"/>
      <c r="K3" s="45">
        <v>1</v>
      </c>
      <c r="L3" s="42" t="s">
        <v>37</v>
      </c>
      <c r="R3" s="78" t="s">
        <v>46</v>
      </c>
      <c r="S3" s="79"/>
      <c r="T3" s="80"/>
    </row>
    <row r="4" spans="1:20" ht="26.25" customHeight="1" thickBot="1">
      <c r="A4" s="5"/>
      <c r="B4" s="5"/>
      <c r="C4" s="5"/>
      <c r="D4" s="5"/>
      <c r="E4" s="5"/>
      <c r="F4" s="5"/>
      <c r="G4" s="6"/>
      <c r="H4" s="5"/>
      <c r="I4" s="5"/>
      <c r="R4" s="78" t="s">
        <v>43</v>
      </c>
      <c r="S4" s="79"/>
      <c r="T4" s="80"/>
    </row>
    <row r="5" spans="1:20" ht="24.75" customHeight="1" thickBot="1">
      <c r="A5" s="5"/>
      <c r="B5" s="7" t="s">
        <v>17</v>
      </c>
      <c r="C5" s="83" t="s">
        <v>48</v>
      </c>
      <c r="D5" s="84"/>
      <c r="E5" s="84"/>
      <c r="F5" s="84"/>
      <c r="G5" s="84"/>
      <c r="H5" s="85"/>
      <c r="I5" s="5"/>
      <c r="R5" s="78" t="s">
        <v>44</v>
      </c>
      <c r="S5" s="79"/>
      <c r="T5" s="80"/>
    </row>
    <row r="6" spans="1:20" ht="17.25" customHeight="1" thickBot="1">
      <c r="A6" s="5"/>
      <c r="B6" s="1"/>
      <c r="C6" s="1"/>
      <c r="D6" s="1"/>
      <c r="E6" s="6"/>
      <c r="F6" s="6"/>
      <c r="G6" s="6"/>
      <c r="H6" s="6"/>
      <c r="I6" s="5"/>
      <c r="R6" s="87" t="s">
        <v>45</v>
      </c>
      <c r="S6" s="88"/>
      <c r="T6" s="89"/>
    </row>
    <row r="7" spans="1:20" ht="19.5" customHeight="1" thickBot="1">
      <c r="A7" s="5"/>
      <c r="B7" s="5"/>
      <c r="C7" s="5"/>
      <c r="D7" s="5"/>
      <c r="E7" s="5"/>
      <c r="F7" s="5"/>
      <c r="G7" s="6"/>
      <c r="H7" s="5"/>
      <c r="I7" s="5"/>
      <c r="R7" s="90" t="s">
        <v>86</v>
      </c>
      <c r="S7" s="90"/>
      <c r="T7" s="90"/>
    </row>
    <row r="8" spans="1:9" ht="39.75" customHeight="1">
      <c r="A8" s="5"/>
      <c r="B8" s="8" t="s">
        <v>13</v>
      </c>
      <c r="C8" s="9" t="s">
        <v>34</v>
      </c>
      <c r="D8" s="9" t="s">
        <v>35</v>
      </c>
      <c r="E8" s="10" t="s">
        <v>36</v>
      </c>
      <c r="F8" s="10" t="s">
        <v>10</v>
      </c>
      <c r="G8" s="10" t="s">
        <v>32</v>
      </c>
      <c r="H8" s="11" t="s">
        <v>31</v>
      </c>
      <c r="I8" s="5"/>
    </row>
    <row r="9" spans="1:9" s="44" customFormat="1" ht="16.5" thickBot="1">
      <c r="A9" s="43"/>
      <c r="B9" s="12"/>
      <c r="C9" s="30" t="s">
        <v>33</v>
      </c>
      <c r="D9" s="30" t="s">
        <v>33</v>
      </c>
      <c r="E9" s="13" t="s">
        <v>14</v>
      </c>
      <c r="F9" s="13" t="s">
        <v>1</v>
      </c>
      <c r="G9" s="2" t="s">
        <v>2</v>
      </c>
      <c r="H9" s="34" t="s">
        <v>2</v>
      </c>
      <c r="I9" s="43"/>
    </row>
    <row r="10" spans="1:9" ht="16.5" thickBot="1">
      <c r="A10" s="5"/>
      <c r="B10" s="75" t="s">
        <v>0</v>
      </c>
      <c r="C10" s="33"/>
      <c r="D10" s="33"/>
      <c r="E10" s="31"/>
      <c r="F10" s="31"/>
      <c r="G10" s="31">
        <f>AVERAGE(G11:G24)</f>
        <v>32.38</v>
      </c>
      <c r="H10" s="32">
        <f>AVERAGE(H11:H24)</f>
        <v>32.38</v>
      </c>
      <c r="I10" s="5"/>
    </row>
    <row r="11" spans="1:9" ht="15.75">
      <c r="A11" s="5"/>
      <c r="B11" s="14" t="s">
        <v>18</v>
      </c>
      <c r="C11" s="35">
        <v>100</v>
      </c>
      <c r="D11" s="35">
        <v>100</v>
      </c>
      <c r="E11" s="24">
        <f aca="true" t="shared" si="0" ref="E11:E16">IF(C11&gt;0,D11/C11,"")</f>
        <v>1</v>
      </c>
      <c r="F11" s="24">
        <f aca="true" t="shared" si="1" ref="F11:F16">IF(C11&gt;0,IF(E11&gt;2,0.83,IF(E11&lt;1,1,1-(E11-1)*0.17)),"")</f>
        <v>1</v>
      </c>
      <c r="G11" s="35">
        <v>30.3</v>
      </c>
      <c r="H11" s="25">
        <f aca="true" t="shared" si="2" ref="H11:H24">IF(C11&gt;0,G11/F11,"")</f>
        <v>30.3</v>
      </c>
      <c r="I11" s="5"/>
    </row>
    <row r="12" spans="1:9" ht="15.75">
      <c r="A12" s="5"/>
      <c r="B12" s="15" t="s">
        <v>19</v>
      </c>
      <c r="C12" s="36">
        <v>100</v>
      </c>
      <c r="D12" s="36">
        <v>100</v>
      </c>
      <c r="E12" s="16">
        <f t="shared" si="0"/>
        <v>1</v>
      </c>
      <c r="F12" s="17">
        <f t="shared" si="1"/>
        <v>1</v>
      </c>
      <c r="G12" s="38">
        <v>34.9</v>
      </c>
      <c r="H12" s="18">
        <f t="shared" si="2"/>
        <v>34.9</v>
      </c>
      <c r="I12" s="5"/>
    </row>
    <row r="13" spans="1:9" ht="15.75">
      <c r="A13" s="5"/>
      <c r="B13" s="15" t="s">
        <v>20</v>
      </c>
      <c r="C13" s="36">
        <v>100</v>
      </c>
      <c r="D13" s="36">
        <v>100</v>
      </c>
      <c r="E13" s="16">
        <f t="shared" si="0"/>
        <v>1</v>
      </c>
      <c r="F13" s="17">
        <f t="shared" si="1"/>
        <v>1</v>
      </c>
      <c r="G13" s="38">
        <v>30</v>
      </c>
      <c r="H13" s="18">
        <f t="shared" si="2"/>
        <v>30</v>
      </c>
      <c r="I13" s="5"/>
    </row>
    <row r="14" spans="1:9" ht="15.75">
      <c r="A14" s="5"/>
      <c r="B14" s="15" t="s">
        <v>21</v>
      </c>
      <c r="C14" s="36">
        <v>100</v>
      </c>
      <c r="D14" s="36">
        <v>100</v>
      </c>
      <c r="E14" s="16">
        <f t="shared" si="0"/>
        <v>1</v>
      </c>
      <c r="F14" s="17">
        <f t="shared" si="1"/>
        <v>1</v>
      </c>
      <c r="G14" s="38">
        <v>35.2</v>
      </c>
      <c r="H14" s="18">
        <f t="shared" si="2"/>
        <v>35.2</v>
      </c>
      <c r="I14" s="5"/>
    </row>
    <row r="15" spans="1:9" ht="15.75">
      <c r="A15" s="5"/>
      <c r="B15" s="15" t="s">
        <v>22</v>
      </c>
      <c r="C15" s="36">
        <v>100</v>
      </c>
      <c r="D15" s="36">
        <v>100</v>
      </c>
      <c r="E15" s="16">
        <f t="shared" si="0"/>
        <v>1</v>
      </c>
      <c r="F15" s="17">
        <f t="shared" si="1"/>
        <v>1</v>
      </c>
      <c r="G15" s="38">
        <v>33.1</v>
      </c>
      <c r="H15" s="18">
        <f t="shared" si="2"/>
        <v>33.1</v>
      </c>
      <c r="I15" s="5"/>
    </row>
    <row r="16" spans="1:9" ht="15.75">
      <c r="A16" s="5"/>
      <c r="B16" s="15" t="s">
        <v>23</v>
      </c>
      <c r="C16" s="36">
        <v>100</v>
      </c>
      <c r="D16" s="36">
        <v>100</v>
      </c>
      <c r="E16" s="16">
        <f t="shared" si="0"/>
        <v>1</v>
      </c>
      <c r="F16" s="17">
        <f t="shared" si="1"/>
        <v>1</v>
      </c>
      <c r="G16" s="38">
        <v>31.2</v>
      </c>
      <c r="H16" s="18">
        <f t="shared" si="2"/>
        <v>31.2</v>
      </c>
      <c r="I16" s="5"/>
    </row>
    <row r="17" spans="1:9" ht="15.75">
      <c r="A17" s="5"/>
      <c r="B17" s="15" t="s">
        <v>24</v>
      </c>
      <c r="C17" s="36">
        <v>100</v>
      </c>
      <c r="D17" s="36">
        <v>100</v>
      </c>
      <c r="E17" s="16">
        <f aca="true" t="shared" si="3" ref="E17:E24">IF(C17&gt;0,D17/C17,"")</f>
        <v>1</v>
      </c>
      <c r="F17" s="17">
        <f aca="true" t="shared" si="4" ref="F17:F24">IF(C17&gt;0,IF(E17&gt;2,0.83,IF(E17&lt;1,1,1-(E17-1)*0.17)),"")</f>
        <v>1</v>
      </c>
      <c r="G17" s="38">
        <v>32.5</v>
      </c>
      <c r="H17" s="18">
        <f t="shared" si="2"/>
        <v>32.5</v>
      </c>
      <c r="I17" s="5"/>
    </row>
    <row r="18" spans="1:9" ht="15.75">
      <c r="A18" s="5"/>
      <c r="B18" s="15" t="s">
        <v>25</v>
      </c>
      <c r="C18" s="36">
        <v>100</v>
      </c>
      <c r="D18" s="36">
        <v>100</v>
      </c>
      <c r="E18" s="16">
        <f t="shared" si="3"/>
        <v>1</v>
      </c>
      <c r="F18" s="17">
        <f t="shared" si="4"/>
        <v>1</v>
      </c>
      <c r="G18" s="38">
        <v>31.8</v>
      </c>
      <c r="H18" s="18">
        <f t="shared" si="2"/>
        <v>31.8</v>
      </c>
      <c r="I18" s="5"/>
    </row>
    <row r="19" spans="1:9" ht="15.75">
      <c r="A19" s="5"/>
      <c r="B19" s="15" t="s">
        <v>26</v>
      </c>
      <c r="C19" s="36"/>
      <c r="D19" s="36"/>
      <c r="E19" s="16">
        <f t="shared" si="3"/>
      </c>
      <c r="F19" s="17">
        <f t="shared" si="4"/>
      </c>
      <c r="G19" s="38"/>
      <c r="H19" s="18">
        <f t="shared" si="2"/>
      </c>
      <c r="I19" s="5"/>
    </row>
    <row r="20" spans="1:9" ht="15.75">
      <c r="A20" s="5"/>
      <c r="B20" s="15" t="s">
        <v>27</v>
      </c>
      <c r="C20" s="36"/>
      <c r="D20" s="36"/>
      <c r="E20" s="16">
        <f t="shared" si="3"/>
      </c>
      <c r="F20" s="17">
        <f t="shared" si="4"/>
      </c>
      <c r="G20" s="38"/>
      <c r="H20" s="18">
        <f t="shared" si="2"/>
      </c>
      <c r="I20" s="5"/>
    </row>
    <row r="21" spans="1:9" ht="15.75">
      <c r="A21" s="5"/>
      <c r="B21" s="15" t="s">
        <v>38</v>
      </c>
      <c r="C21" s="36"/>
      <c r="D21" s="36"/>
      <c r="E21" s="16">
        <f t="shared" si="3"/>
      </c>
      <c r="F21" s="17">
        <f t="shared" si="4"/>
      </c>
      <c r="G21" s="38"/>
      <c r="H21" s="18">
        <f t="shared" si="2"/>
      </c>
      <c r="I21" s="5"/>
    </row>
    <row r="22" spans="1:9" ht="15.75">
      <c r="A22" s="5"/>
      <c r="B22" s="15" t="s">
        <v>39</v>
      </c>
      <c r="C22" s="36"/>
      <c r="D22" s="36"/>
      <c r="E22" s="16">
        <f t="shared" si="3"/>
      </c>
      <c r="F22" s="17">
        <f t="shared" si="4"/>
      </c>
      <c r="G22" s="38"/>
      <c r="H22" s="18">
        <f t="shared" si="2"/>
      </c>
      <c r="I22" s="5"/>
    </row>
    <row r="23" spans="1:9" ht="15.75">
      <c r="A23" s="5"/>
      <c r="B23" s="15" t="s">
        <v>40</v>
      </c>
      <c r="C23" s="36"/>
      <c r="D23" s="36"/>
      <c r="E23" s="16">
        <f t="shared" si="3"/>
      </c>
      <c r="F23" s="17">
        <f t="shared" si="4"/>
      </c>
      <c r="G23" s="38"/>
      <c r="H23" s="18">
        <f t="shared" si="2"/>
      </c>
      <c r="I23" s="5"/>
    </row>
    <row r="24" spans="1:9" ht="16.5" thickBot="1">
      <c r="A24" s="5"/>
      <c r="B24" s="12" t="s">
        <v>41</v>
      </c>
      <c r="C24" s="37"/>
      <c r="D24" s="37"/>
      <c r="E24" s="26">
        <f t="shared" si="3"/>
      </c>
      <c r="F24" s="27">
        <f t="shared" si="4"/>
      </c>
      <c r="G24" s="39"/>
      <c r="H24" s="28">
        <f t="shared" si="2"/>
      </c>
      <c r="I24" s="5"/>
    </row>
    <row r="25" spans="1:9" ht="12.75">
      <c r="A25" s="5"/>
      <c r="B25" s="5"/>
      <c r="C25" s="5"/>
      <c r="D25" s="5"/>
      <c r="E25" s="5"/>
      <c r="F25" s="5"/>
      <c r="G25" s="6"/>
      <c r="H25" s="5"/>
      <c r="I25" s="5"/>
    </row>
    <row r="26" spans="1:9" ht="12.75">
      <c r="A26" s="19"/>
      <c r="B26" s="19"/>
      <c r="C26" s="19"/>
      <c r="D26" s="19"/>
      <c r="E26" s="19"/>
      <c r="F26" s="19"/>
      <c r="G26" s="20"/>
      <c r="H26" s="19"/>
      <c r="I26" s="19"/>
    </row>
    <row r="27" spans="1:9" ht="15.75">
      <c r="A27" s="19"/>
      <c r="B27" s="21" t="s">
        <v>28</v>
      </c>
      <c r="C27" s="86" t="s">
        <v>3</v>
      </c>
      <c r="D27" s="86"/>
      <c r="E27" s="36">
        <v>30</v>
      </c>
      <c r="F27" s="23" t="s">
        <v>2</v>
      </c>
      <c r="G27" s="20"/>
      <c r="H27" s="20"/>
      <c r="I27" s="19"/>
    </row>
    <row r="28" spans="1:11" ht="15.75">
      <c r="A28" s="19"/>
      <c r="B28" s="21" t="s">
        <v>5</v>
      </c>
      <c r="C28" s="86" t="s">
        <v>62</v>
      </c>
      <c r="D28" s="86"/>
      <c r="E28" s="29">
        <f>E27+8/0.83</f>
        <v>39.64</v>
      </c>
      <c r="F28" s="23" t="s">
        <v>2</v>
      </c>
      <c r="G28" s="20"/>
      <c r="H28" s="20" t="s">
        <v>12</v>
      </c>
      <c r="I28" s="19"/>
      <c r="K28" s="46" t="s">
        <v>49</v>
      </c>
    </row>
    <row r="29" spans="1:12" ht="18.75" customHeight="1">
      <c r="A29" s="19"/>
      <c r="B29" s="21" t="s">
        <v>7</v>
      </c>
      <c r="C29" s="86" t="s">
        <v>63</v>
      </c>
      <c r="D29" s="86"/>
      <c r="E29" s="40">
        <f>0.85*E28</f>
        <v>33.69</v>
      </c>
      <c r="F29" s="23" t="s">
        <v>2</v>
      </c>
      <c r="G29" s="20"/>
      <c r="H29" s="20" t="s">
        <v>15</v>
      </c>
      <c r="I29" s="19"/>
      <c r="L29" s="44" t="s">
        <v>54</v>
      </c>
    </row>
    <row r="30" spans="1:9" ht="12.75" customHeight="1">
      <c r="A30" s="19"/>
      <c r="B30" s="19"/>
      <c r="C30" s="21"/>
      <c r="D30" s="19"/>
      <c r="E30" s="29"/>
      <c r="F30" s="23"/>
      <c r="G30" s="20"/>
      <c r="H30" s="20"/>
      <c r="I30" s="19"/>
    </row>
    <row r="31" spans="1:9" ht="21" customHeight="1">
      <c r="A31" s="19"/>
      <c r="B31" s="21" t="s">
        <v>9</v>
      </c>
      <c r="C31" s="86" t="s">
        <v>56</v>
      </c>
      <c r="D31" s="86"/>
      <c r="E31" s="40">
        <f>H10</f>
        <v>32.38</v>
      </c>
      <c r="F31" s="23" t="s">
        <v>2</v>
      </c>
      <c r="G31" s="20"/>
      <c r="H31" s="41"/>
      <c r="I31" s="19"/>
    </row>
    <row r="32" spans="1:9" ht="21" customHeight="1">
      <c r="A32" s="19"/>
      <c r="B32" s="48" t="s">
        <v>52</v>
      </c>
      <c r="C32" s="86" t="s">
        <v>64</v>
      </c>
      <c r="D32" s="86"/>
      <c r="E32" s="40">
        <f>H10</f>
        <v>32.38</v>
      </c>
      <c r="F32" s="47" t="str">
        <f>"≥  "&amp;E29</f>
        <v>≥  33,69</v>
      </c>
      <c r="G32" s="52" t="str">
        <f>IF(E32&gt;=E29,"Verificato","NON Verificato")</f>
        <v>NON Verificato</v>
      </c>
      <c r="H32" s="41"/>
      <c r="I32" s="19"/>
    </row>
    <row r="33" spans="1:9" ht="15.75">
      <c r="A33" s="19"/>
      <c r="B33" s="21"/>
      <c r="C33" s="22"/>
      <c r="D33" s="22"/>
      <c r="E33" s="29"/>
      <c r="F33" s="23"/>
      <c r="G33" s="20"/>
      <c r="H33" s="20"/>
      <c r="I33" s="19"/>
    </row>
    <row r="34" spans="1:9" ht="15.75">
      <c r="A34" s="19"/>
      <c r="B34" s="21"/>
      <c r="C34" s="22"/>
      <c r="D34" s="22"/>
      <c r="E34" s="29"/>
      <c r="F34" s="23"/>
      <c r="G34" s="20"/>
      <c r="H34" s="20"/>
      <c r="I34" s="19"/>
    </row>
    <row r="35" spans="1:9" ht="15.75">
      <c r="A35" s="19"/>
      <c r="B35" s="21"/>
      <c r="C35" s="22"/>
      <c r="D35" s="22"/>
      <c r="E35" s="29"/>
      <c r="F35" s="23"/>
      <c r="G35" s="20"/>
      <c r="H35" s="20"/>
      <c r="I35" s="19"/>
    </row>
    <row r="36" spans="1:9" ht="15.75">
      <c r="A36" s="19"/>
      <c r="B36" s="21"/>
      <c r="C36" s="22"/>
      <c r="D36" s="22"/>
      <c r="E36" s="29"/>
      <c r="F36" s="23"/>
      <c r="G36" s="20"/>
      <c r="H36" s="20"/>
      <c r="I36" s="19"/>
    </row>
    <row r="37" spans="1:9" ht="15.75">
      <c r="A37" s="19"/>
      <c r="B37" s="21"/>
      <c r="C37" s="22"/>
      <c r="D37" s="22"/>
      <c r="E37" s="29"/>
      <c r="F37" s="23"/>
      <c r="G37" s="20"/>
      <c r="H37" s="20"/>
      <c r="I37" s="19"/>
    </row>
    <row r="38" spans="1:9" ht="15.75">
      <c r="A38" s="19"/>
      <c r="B38" s="21"/>
      <c r="C38" s="22"/>
      <c r="D38" s="22"/>
      <c r="E38" s="29"/>
      <c r="F38" s="23"/>
      <c r="G38" s="20"/>
      <c r="H38" s="20"/>
      <c r="I38" s="19"/>
    </row>
    <row r="39" spans="1:9" ht="15.75">
      <c r="A39" s="19"/>
      <c r="B39" s="21"/>
      <c r="C39" s="22"/>
      <c r="D39" s="22"/>
      <c r="E39" s="29"/>
      <c r="F39" s="23"/>
      <c r="G39" s="20"/>
      <c r="H39" s="20"/>
      <c r="I39" s="19"/>
    </row>
    <row r="40" spans="1:9" ht="15.75">
      <c r="A40" s="19"/>
      <c r="B40" s="21"/>
      <c r="C40" s="22"/>
      <c r="D40" s="22"/>
      <c r="E40" s="29"/>
      <c r="F40" s="23"/>
      <c r="G40" s="20"/>
      <c r="H40" s="20"/>
      <c r="I40" s="19"/>
    </row>
    <row r="41" spans="1:9" ht="15.75">
      <c r="A41" s="19"/>
      <c r="B41" s="21"/>
      <c r="C41" s="22"/>
      <c r="D41" s="22"/>
      <c r="E41" s="29"/>
      <c r="F41" s="23"/>
      <c r="G41" s="20"/>
      <c r="H41" s="20"/>
      <c r="I41" s="19"/>
    </row>
    <row r="42" spans="1:9" ht="15.75">
      <c r="A42" s="19"/>
      <c r="B42" s="21"/>
      <c r="C42" s="22"/>
      <c r="D42" s="22"/>
      <c r="E42" s="29"/>
      <c r="F42" s="23"/>
      <c r="G42" s="20"/>
      <c r="H42" s="20"/>
      <c r="I42" s="19"/>
    </row>
    <row r="43" spans="1:9" ht="15.75">
      <c r="A43" s="19"/>
      <c r="B43" s="21"/>
      <c r="C43" s="22"/>
      <c r="D43" s="22"/>
      <c r="E43" s="29"/>
      <c r="F43" s="23"/>
      <c r="G43" s="20"/>
      <c r="H43" s="20"/>
      <c r="I43" s="19"/>
    </row>
    <row r="44" spans="1:9" ht="15.75">
      <c r="A44" s="19"/>
      <c r="B44" s="21"/>
      <c r="C44" s="22"/>
      <c r="D44" s="22"/>
      <c r="E44" s="29"/>
      <c r="F44" s="23"/>
      <c r="G44" s="20"/>
      <c r="H44" s="20"/>
      <c r="I44" s="19"/>
    </row>
    <row r="45" spans="1:9" ht="15.75">
      <c r="A45" s="19"/>
      <c r="B45" s="21"/>
      <c r="C45" s="22"/>
      <c r="D45" s="22"/>
      <c r="E45" s="29"/>
      <c r="F45" s="23"/>
      <c r="G45" s="20"/>
      <c r="H45" s="20"/>
      <c r="I45" s="19"/>
    </row>
    <row r="46" spans="1:9" ht="12.75">
      <c r="A46" s="19"/>
      <c r="B46" s="19"/>
      <c r="C46" s="19"/>
      <c r="D46" s="19"/>
      <c r="E46" s="19"/>
      <c r="F46" s="19"/>
      <c r="G46" s="20"/>
      <c r="H46" s="19"/>
      <c r="I46" s="19"/>
    </row>
  </sheetData>
  <sheetProtection password="CC79" sheet="1"/>
  <mergeCells count="14">
    <mergeCell ref="B2:H2"/>
    <mergeCell ref="R2:T2"/>
    <mergeCell ref="B3:H3"/>
    <mergeCell ref="R3:T3"/>
    <mergeCell ref="R4:T4"/>
    <mergeCell ref="C5:H5"/>
    <mergeCell ref="R5:T5"/>
    <mergeCell ref="C31:D31"/>
    <mergeCell ref="C32:D32"/>
    <mergeCell ref="R6:T6"/>
    <mergeCell ref="R7:T7"/>
    <mergeCell ref="C27:D27"/>
    <mergeCell ref="C28:D28"/>
    <mergeCell ref="C29:D29"/>
  </mergeCells>
  <conditionalFormatting sqref="E27 G16 C11:D16">
    <cfRule type="expression" priority="2" dxfId="18" stopIfTrue="1">
      <formula>$K$3=1</formula>
    </cfRule>
  </conditionalFormatting>
  <conditionalFormatting sqref="C5:H5">
    <cfRule type="expression" priority="3" dxfId="18" stopIfTrue="1">
      <formula>$K$3=1</formula>
    </cfRule>
  </conditionalFormatting>
  <conditionalFormatting sqref="G11:G15">
    <cfRule type="expression" priority="4" dxfId="18" stopIfTrue="1">
      <formula>$K$3=1</formula>
    </cfRule>
  </conditionalFormatting>
  <conditionalFormatting sqref="G17:G24 C17:D24">
    <cfRule type="expression" priority="1" dxfId="18" stopIfTrue="1">
      <formula>$K$3=1</formula>
    </cfRule>
  </conditionalFormatting>
  <hyperlinks>
    <hyperlink ref="R4" r:id="rId1" display="ginodiruzza@tin.it"/>
    <hyperlink ref="R6" r:id="rId2" display="www.indaginistrutturali.info"/>
    <hyperlink ref="R5" r:id="rId3" display="www.ginodiruzza.it"/>
  </hyperlinks>
  <printOptions/>
  <pageMargins left="0.75" right="0.75" top="1" bottom="1" header="0.5" footer="0.5"/>
  <pageSetup horizontalDpi="600" verticalDpi="600" orientation="portrait" paperSize="9" scale="69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2:T55"/>
  <sheetViews>
    <sheetView tabSelected="1" view="pageBreakPreview" zoomScaleSheetLayoutView="100" zoomScalePageLayoutView="0" workbookViewId="0" topLeftCell="A1">
      <selection activeCell="C45" sqref="C45"/>
    </sheetView>
  </sheetViews>
  <sheetFormatPr defaultColWidth="9.140625" defaultRowHeight="12.75"/>
  <cols>
    <col min="1" max="1" width="4.140625" style="3" customWidth="1"/>
    <col min="2" max="2" width="37.8515625" style="3" customWidth="1"/>
    <col min="3" max="3" width="14.140625" style="3" customWidth="1"/>
    <col min="4" max="4" width="15.57421875" style="3" customWidth="1"/>
    <col min="5" max="5" width="11.140625" style="3" customWidth="1"/>
    <col min="6" max="6" width="9.8515625" style="3" customWidth="1"/>
    <col min="7" max="7" width="10.7109375" style="4" customWidth="1"/>
    <col min="8" max="8" width="11.7109375" style="3" customWidth="1"/>
    <col min="9" max="9" width="3.7109375" style="3" customWidth="1"/>
    <col min="10" max="17" width="9.140625" style="3" customWidth="1"/>
    <col min="18" max="18" width="14.00390625" style="3" customWidth="1"/>
    <col min="19" max="19" width="13.57421875" style="3" customWidth="1"/>
    <col min="20" max="20" width="18.00390625" style="3" customWidth="1"/>
    <col min="21" max="16384" width="9.140625" style="3" customWidth="1"/>
  </cols>
  <sheetData>
    <row r="1" ht="13.5" thickBot="1"/>
    <row r="2" spans="1:20" ht="24.75" customHeight="1" thickBot="1">
      <c r="A2" s="5"/>
      <c r="B2" s="77" t="s">
        <v>16</v>
      </c>
      <c r="C2" s="77"/>
      <c r="D2" s="77"/>
      <c r="E2" s="77"/>
      <c r="F2" s="77"/>
      <c r="G2" s="77"/>
      <c r="H2" s="77"/>
      <c r="I2" s="5"/>
      <c r="R2" s="78" t="s">
        <v>42</v>
      </c>
      <c r="S2" s="79"/>
      <c r="T2" s="80"/>
    </row>
    <row r="3" spans="1:20" ht="41.25" customHeight="1" thickBot="1">
      <c r="A3" s="5"/>
      <c r="B3" s="81" t="s">
        <v>59</v>
      </c>
      <c r="C3" s="82"/>
      <c r="D3" s="82"/>
      <c r="E3" s="82"/>
      <c r="F3" s="82"/>
      <c r="G3" s="82"/>
      <c r="H3" s="82"/>
      <c r="I3" s="5"/>
      <c r="K3" s="45">
        <v>1</v>
      </c>
      <c r="L3" s="42" t="s">
        <v>37</v>
      </c>
      <c r="R3" s="78" t="s">
        <v>46</v>
      </c>
      <c r="S3" s="79"/>
      <c r="T3" s="80"/>
    </row>
    <row r="4" spans="1:20" ht="26.25" customHeight="1" thickBot="1">
      <c r="A4" s="5"/>
      <c r="B4" s="5"/>
      <c r="C4" s="5"/>
      <c r="D4" s="5"/>
      <c r="E4" s="5"/>
      <c r="F4" s="5"/>
      <c r="G4" s="6"/>
      <c r="H4" s="5"/>
      <c r="I4" s="5"/>
      <c r="R4" s="78" t="s">
        <v>43</v>
      </c>
      <c r="S4" s="79"/>
      <c r="T4" s="80"/>
    </row>
    <row r="5" spans="1:20" ht="24.75" customHeight="1" thickBot="1">
      <c r="A5" s="5"/>
      <c r="B5" s="7" t="s">
        <v>17</v>
      </c>
      <c r="C5" s="93" t="s">
        <v>48</v>
      </c>
      <c r="D5" s="94"/>
      <c r="E5" s="94"/>
      <c r="F5" s="94"/>
      <c r="G5" s="94"/>
      <c r="H5" s="95"/>
      <c r="I5" s="5"/>
      <c r="R5" s="78" t="s">
        <v>44</v>
      </c>
      <c r="S5" s="79"/>
      <c r="T5" s="80"/>
    </row>
    <row r="6" spans="1:20" ht="17.25" customHeight="1" thickBot="1">
      <c r="A6" s="5"/>
      <c r="B6" s="1"/>
      <c r="C6" s="1"/>
      <c r="D6" s="1"/>
      <c r="E6" s="6"/>
      <c r="F6" s="6"/>
      <c r="G6" s="6"/>
      <c r="H6" s="6"/>
      <c r="I6" s="5"/>
      <c r="R6" s="87" t="s">
        <v>45</v>
      </c>
      <c r="S6" s="88"/>
      <c r="T6" s="89"/>
    </row>
    <row r="7" spans="1:20" ht="19.5" customHeight="1" thickBot="1">
      <c r="A7" s="5"/>
      <c r="B7" s="5"/>
      <c r="C7" s="5"/>
      <c r="D7" s="5"/>
      <c r="E7" s="5"/>
      <c r="F7" s="5"/>
      <c r="G7" s="6"/>
      <c r="H7" s="5"/>
      <c r="I7" s="5"/>
      <c r="R7" s="90" t="s">
        <v>86</v>
      </c>
      <c r="S7" s="90"/>
      <c r="T7" s="90"/>
    </row>
    <row r="8" spans="1:9" ht="39.75" customHeight="1">
      <c r="A8" s="5"/>
      <c r="B8" s="8" t="s">
        <v>13</v>
      </c>
      <c r="C8" s="9" t="s">
        <v>34</v>
      </c>
      <c r="D8" s="9" t="s">
        <v>35</v>
      </c>
      <c r="E8" s="10" t="s">
        <v>36</v>
      </c>
      <c r="F8" s="10" t="s">
        <v>10</v>
      </c>
      <c r="G8" s="10" t="s">
        <v>32</v>
      </c>
      <c r="H8" s="11" t="s">
        <v>31</v>
      </c>
      <c r="I8" s="5"/>
    </row>
    <row r="9" spans="1:9" s="44" customFormat="1" ht="16.5" thickBot="1">
      <c r="A9" s="43"/>
      <c r="B9" s="12"/>
      <c r="C9" s="30" t="s">
        <v>33</v>
      </c>
      <c r="D9" s="30" t="s">
        <v>33</v>
      </c>
      <c r="E9" s="13" t="s">
        <v>14</v>
      </c>
      <c r="F9" s="13" t="s">
        <v>1</v>
      </c>
      <c r="G9" s="2" t="s">
        <v>2</v>
      </c>
      <c r="H9" s="34" t="s">
        <v>2</v>
      </c>
      <c r="I9" s="43"/>
    </row>
    <row r="10" spans="1:9" ht="16.5" thickBot="1">
      <c r="A10" s="5"/>
      <c r="B10" s="75" t="s">
        <v>0</v>
      </c>
      <c r="C10" s="33"/>
      <c r="D10" s="33"/>
      <c r="E10" s="31"/>
      <c r="F10" s="31"/>
      <c r="G10" s="31">
        <f>AVERAGE(G11:G24)</f>
        <v>32.38</v>
      </c>
      <c r="H10" s="32">
        <f>AVERAGE(H11:H24)</f>
        <v>32.38</v>
      </c>
      <c r="I10" s="5"/>
    </row>
    <row r="11" spans="1:9" ht="15.75">
      <c r="A11" s="5"/>
      <c r="B11" s="14" t="s">
        <v>18</v>
      </c>
      <c r="C11" s="35">
        <v>100</v>
      </c>
      <c r="D11" s="35">
        <v>100</v>
      </c>
      <c r="E11" s="24">
        <f aca="true" t="shared" si="0" ref="E11:E16">IF(C11&gt;0,D11/C11,"")</f>
        <v>1</v>
      </c>
      <c r="F11" s="24">
        <f aca="true" t="shared" si="1" ref="F11:F16">IF(C11&gt;0,IF(E11&gt;2,0.83,IF(E11&lt;1,1,1-(E11-1)*0.17)),"")</f>
        <v>1</v>
      </c>
      <c r="G11" s="35">
        <v>30.3</v>
      </c>
      <c r="H11" s="25">
        <f>IF(C11&gt;0,G11/F11,"")</f>
        <v>30.3</v>
      </c>
      <c r="I11" s="5"/>
    </row>
    <row r="12" spans="1:9" ht="15.75">
      <c r="A12" s="5"/>
      <c r="B12" s="15" t="s">
        <v>19</v>
      </c>
      <c r="C12" s="36">
        <v>100</v>
      </c>
      <c r="D12" s="36">
        <v>100</v>
      </c>
      <c r="E12" s="16">
        <f t="shared" si="0"/>
        <v>1</v>
      </c>
      <c r="F12" s="17">
        <f t="shared" si="1"/>
        <v>1</v>
      </c>
      <c r="G12" s="38">
        <v>34.9</v>
      </c>
      <c r="H12" s="18">
        <f aca="true" t="shared" si="2" ref="H12:H24">IF(C12&gt;0,G12/F12,"")</f>
        <v>34.9</v>
      </c>
      <c r="I12" s="5"/>
    </row>
    <row r="13" spans="1:9" ht="15.75">
      <c r="A13" s="5"/>
      <c r="B13" s="15" t="s">
        <v>20</v>
      </c>
      <c r="C13" s="36">
        <v>100</v>
      </c>
      <c r="D13" s="36">
        <v>100</v>
      </c>
      <c r="E13" s="16">
        <f t="shared" si="0"/>
        <v>1</v>
      </c>
      <c r="F13" s="17">
        <f t="shared" si="1"/>
        <v>1</v>
      </c>
      <c r="G13" s="38">
        <v>30</v>
      </c>
      <c r="H13" s="18">
        <f t="shared" si="2"/>
        <v>30</v>
      </c>
      <c r="I13" s="5"/>
    </row>
    <row r="14" spans="1:9" ht="15.75">
      <c r="A14" s="5"/>
      <c r="B14" s="15" t="s">
        <v>21</v>
      </c>
      <c r="C14" s="36">
        <v>100</v>
      </c>
      <c r="D14" s="36">
        <v>100</v>
      </c>
      <c r="E14" s="16">
        <f t="shared" si="0"/>
        <v>1</v>
      </c>
      <c r="F14" s="17">
        <f t="shared" si="1"/>
        <v>1</v>
      </c>
      <c r="G14" s="38">
        <v>35.2</v>
      </c>
      <c r="H14" s="18">
        <f t="shared" si="2"/>
        <v>35.2</v>
      </c>
      <c r="I14" s="5"/>
    </row>
    <row r="15" spans="1:9" ht="15.75">
      <c r="A15" s="5"/>
      <c r="B15" s="15" t="s">
        <v>22</v>
      </c>
      <c r="C15" s="36">
        <v>100</v>
      </c>
      <c r="D15" s="36">
        <v>100</v>
      </c>
      <c r="E15" s="16">
        <f t="shared" si="0"/>
        <v>1</v>
      </c>
      <c r="F15" s="17">
        <f t="shared" si="1"/>
        <v>1</v>
      </c>
      <c r="G15" s="38">
        <v>33.1</v>
      </c>
      <c r="H15" s="18">
        <f t="shared" si="2"/>
        <v>33.1</v>
      </c>
      <c r="I15" s="5"/>
    </row>
    <row r="16" spans="1:9" ht="15.75">
      <c r="A16" s="5"/>
      <c r="B16" s="15" t="s">
        <v>23</v>
      </c>
      <c r="C16" s="36">
        <v>100</v>
      </c>
      <c r="D16" s="36">
        <v>100</v>
      </c>
      <c r="E16" s="16">
        <f t="shared" si="0"/>
        <v>1</v>
      </c>
      <c r="F16" s="17">
        <f t="shared" si="1"/>
        <v>1</v>
      </c>
      <c r="G16" s="38">
        <v>31.2</v>
      </c>
      <c r="H16" s="18">
        <f>IF(C16&gt;0,G16/F16,"")</f>
        <v>31.2</v>
      </c>
      <c r="I16" s="5"/>
    </row>
    <row r="17" spans="1:9" ht="15.75">
      <c r="A17" s="5"/>
      <c r="B17" s="15" t="s">
        <v>24</v>
      </c>
      <c r="C17" s="36">
        <v>100</v>
      </c>
      <c r="D17" s="36">
        <v>100</v>
      </c>
      <c r="E17" s="16">
        <f aca="true" t="shared" si="3" ref="E17:E23">IF(C17&gt;0,D17/C17,"")</f>
        <v>1</v>
      </c>
      <c r="F17" s="17">
        <f aca="true" t="shared" si="4" ref="F17:F23">IF(C17&gt;0,IF(E17&gt;2,0.83,IF(E17&lt;1,1,1-(E17-1)*0.17)),"")</f>
        <v>1</v>
      </c>
      <c r="G17" s="38">
        <v>32.5</v>
      </c>
      <c r="H17" s="18">
        <f>IF(C17&gt;0,G17/F17,"")</f>
        <v>32.5</v>
      </c>
      <c r="I17" s="5"/>
    </row>
    <row r="18" spans="1:9" ht="15.75">
      <c r="A18" s="5"/>
      <c r="B18" s="15" t="s">
        <v>25</v>
      </c>
      <c r="C18" s="36">
        <v>100</v>
      </c>
      <c r="D18" s="36">
        <v>100</v>
      </c>
      <c r="E18" s="16">
        <f t="shared" si="3"/>
        <v>1</v>
      </c>
      <c r="F18" s="17">
        <f t="shared" si="4"/>
        <v>1</v>
      </c>
      <c r="G18" s="38">
        <v>31.8</v>
      </c>
      <c r="H18" s="18">
        <f>IF(C18&gt;0,G18/F18,"")</f>
        <v>31.8</v>
      </c>
      <c r="I18" s="5"/>
    </row>
    <row r="19" spans="1:9" ht="15.75">
      <c r="A19" s="5"/>
      <c r="B19" s="15" t="s">
        <v>26</v>
      </c>
      <c r="C19" s="36"/>
      <c r="D19" s="36"/>
      <c r="E19" s="16">
        <f t="shared" si="3"/>
      </c>
      <c r="F19" s="17">
        <f t="shared" si="4"/>
      </c>
      <c r="G19" s="38"/>
      <c r="H19" s="18">
        <f>IF(C19&gt;0,G19/F19,"")</f>
      </c>
      <c r="I19" s="5"/>
    </row>
    <row r="20" spans="1:9" ht="15.75">
      <c r="A20" s="5"/>
      <c r="B20" s="15" t="s">
        <v>27</v>
      </c>
      <c r="C20" s="36"/>
      <c r="D20" s="36"/>
      <c r="E20" s="16">
        <f t="shared" si="3"/>
      </c>
      <c r="F20" s="17">
        <f t="shared" si="4"/>
      </c>
      <c r="G20" s="38"/>
      <c r="H20" s="18">
        <f t="shared" si="2"/>
      </c>
      <c r="I20" s="5"/>
    </row>
    <row r="21" spans="1:9" ht="15.75">
      <c r="A21" s="5"/>
      <c r="B21" s="15" t="s">
        <v>38</v>
      </c>
      <c r="C21" s="36"/>
      <c r="D21" s="36"/>
      <c r="E21" s="16">
        <f t="shared" si="3"/>
      </c>
      <c r="F21" s="17">
        <f t="shared" si="4"/>
      </c>
      <c r="G21" s="38"/>
      <c r="H21" s="18">
        <f t="shared" si="2"/>
      </c>
      <c r="I21" s="5"/>
    </row>
    <row r="22" spans="1:9" ht="15.75">
      <c r="A22" s="5"/>
      <c r="B22" s="15" t="s">
        <v>39</v>
      </c>
      <c r="C22" s="36"/>
      <c r="D22" s="36"/>
      <c r="E22" s="16">
        <f t="shared" si="3"/>
      </c>
      <c r="F22" s="17">
        <f t="shared" si="4"/>
      </c>
      <c r="G22" s="38"/>
      <c r="H22" s="18">
        <f t="shared" si="2"/>
      </c>
      <c r="I22" s="5"/>
    </row>
    <row r="23" spans="1:9" ht="15.75">
      <c r="A23" s="5"/>
      <c r="B23" s="15" t="s">
        <v>40</v>
      </c>
      <c r="C23" s="36"/>
      <c r="D23" s="36"/>
      <c r="E23" s="16">
        <f t="shared" si="3"/>
      </c>
      <c r="F23" s="17">
        <f t="shared" si="4"/>
      </c>
      <c r="G23" s="38"/>
      <c r="H23" s="18">
        <f t="shared" si="2"/>
      </c>
      <c r="I23" s="5"/>
    </row>
    <row r="24" spans="1:9" ht="16.5" thickBot="1">
      <c r="A24" s="5"/>
      <c r="B24" s="12" t="s">
        <v>41</v>
      </c>
      <c r="C24" s="37"/>
      <c r="D24" s="37"/>
      <c r="E24" s="26">
        <f>IF(C24&gt;0,D24/C24,"")</f>
      </c>
      <c r="F24" s="27">
        <f>IF(C24&gt;0,IF(E24&gt;2,0.83,IF(E24&lt;1,1,1-(E24-1)*0.17)),"")</f>
      </c>
      <c r="G24" s="39"/>
      <c r="H24" s="28">
        <f t="shared" si="2"/>
      </c>
      <c r="I24" s="5"/>
    </row>
    <row r="25" spans="1:9" ht="12.75">
      <c r="A25" s="5"/>
      <c r="B25" s="5"/>
      <c r="C25" s="5"/>
      <c r="D25" s="5"/>
      <c r="E25" s="5"/>
      <c r="F25" s="5"/>
      <c r="G25" s="6"/>
      <c r="H25" s="5"/>
      <c r="I25" s="5"/>
    </row>
    <row r="26" spans="1:9" ht="12.75">
      <c r="A26" s="19"/>
      <c r="B26" s="19"/>
      <c r="C26" s="19"/>
      <c r="D26" s="19"/>
      <c r="E26" s="19"/>
      <c r="F26" s="19"/>
      <c r="G26" s="20"/>
      <c r="H26" s="19"/>
      <c r="I26" s="19"/>
    </row>
    <row r="27" spans="1:9" ht="15.75">
      <c r="A27" s="19"/>
      <c r="B27" s="21" t="s">
        <v>28</v>
      </c>
      <c r="C27" s="91" t="s">
        <v>3</v>
      </c>
      <c r="D27" s="91"/>
      <c r="E27" s="64">
        <v>30</v>
      </c>
      <c r="F27" s="23" t="s">
        <v>2</v>
      </c>
      <c r="G27" s="20"/>
      <c r="H27" s="20"/>
      <c r="I27" s="19"/>
    </row>
    <row r="28" spans="1:12" ht="18.75" customHeight="1">
      <c r="A28" s="19"/>
      <c r="B28" s="21" t="s">
        <v>7</v>
      </c>
      <c r="C28" s="91" t="s">
        <v>55</v>
      </c>
      <c r="D28" s="91"/>
      <c r="E28" s="53">
        <f>E27*0.85</f>
        <v>25.5</v>
      </c>
      <c r="F28" s="23" t="s">
        <v>2</v>
      </c>
      <c r="G28" s="20"/>
      <c r="H28" s="20"/>
      <c r="I28" s="19"/>
      <c r="L28" s="44"/>
    </row>
    <row r="29" spans="1:9" ht="12.75" customHeight="1">
      <c r="A29" s="19"/>
      <c r="B29" s="19"/>
      <c r="C29" s="70"/>
      <c r="D29" s="63"/>
      <c r="E29" s="65"/>
      <c r="F29" s="23"/>
      <c r="G29" s="20"/>
      <c r="H29" s="20"/>
      <c r="I29" s="19"/>
    </row>
    <row r="30" spans="1:9" ht="19.5" customHeight="1">
      <c r="A30" s="19"/>
      <c r="B30" s="74" t="s">
        <v>47</v>
      </c>
      <c r="C30" s="70"/>
      <c r="D30" s="63"/>
      <c r="E30" s="65"/>
      <c r="F30" s="23"/>
      <c r="G30" s="20"/>
      <c r="H30" s="20"/>
      <c r="I30" s="19"/>
    </row>
    <row r="31" spans="1:9" ht="21" customHeight="1">
      <c r="A31" s="19"/>
      <c r="B31" s="21" t="s">
        <v>9</v>
      </c>
      <c r="C31" s="91" t="s">
        <v>56</v>
      </c>
      <c r="D31" s="91"/>
      <c r="E31" s="53">
        <f>H10</f>
        <v>32.38</v>
      </c>
      <c r="F31" s="23" t="s">
        <v>2</v>
      </c>
      <c r="G31" s="20"/>
      <c r="H31" s="41"/>
      <c r="I31" s="19"/>
    </row>
    <row r="32" spans="1:9" ht="21" customHeight="1">
      <c r="A32" s="19"/>
      <c r="B32" s="21" t="s">
        <v>57</v>
      </c>
      <c r="C32" s="91" t="s">
        <v>58</v>
      </c>
      <c r="D32" s="91"/>
      <c r="E32" s="53">
        <f>MIN(H11:H24)</f>
        <v>30</v>
      </c>
      <c r="F32" s="23" t="s">
        <v>2</v>
      </c>
      <c r="G32" s="20"/>
      <c r="H32" s="41"/>
      <c r="I32" s="19"/>
    </row>
    <row r="33" spans="1:9" ht="21" customHeight="1">
      <c r="A33" s="19"/>
      <c r="B33" s="21"/>
      <c r="C33" s="68"/>
      <c r="D33" s="68"/>
      <c r="E33" s="53"/>
      <c r="F33" s="23"/>
      <c r="G33" s="20"/>
      <c r="H33" s="41"/>
      <c r="I33" s="19"/>
    </row>
    <row r="34" spans="1:9" ht="21" customHeight="1">
      <c r="A34" s="19"/>
      <c r="B34" s="21" t="s">
        <v>65</v>
      </c>
      <c r="C34" s="68"/>
      <c r="D34" s="68"/>
      <c r="E34" s="53"/>
      <c r="F34" s="23"/>
      <c r="G34" s="20"/>
      <c r="H34" s="41"/>
      <c r="I34" s="19"/>
    </row>
    <row r="35" spans="1:9" ht="24.75" customHeight="1">
      <c r="A35" s="19"/>
      <c r="B35" s="51" t="s">
        <v>61</v>
      </c>
      <c r="C35" s="68"/>
      <c r="D35" s="68"/>
      <c r="E35" s="66">
        <f>COUNTA(C11:C24)</f>
        <v>8</v>
      </c>
      <c r="F35" s="23"/>
      <c r="G35" s="20"/>
      <c r="H35" s="41"/>
      <c r="I35" s="19"/>
    </row>
    <row r="36" spans="1:9" ht="24.75" customHeight="1">
      <c r="A36" s="19"/>
      <c r="B36" s="51" t="s">
        <v>68</v>
      </c>
      <c r="C36" s="91" t="s">
        <v>71</v>
      </c>
      <c r="D36" s="91"/>
      <c r="E36" s="66">
        <f>IF(E35&gt;10,5,IF(E35&gt;6,6,7))</f>
        <v>6</v>
      </c>
      <c r="F36" s="23"/>
      <c r="G36" s="20"/>
      <c r="H36" s="41"/>
      <c r="I36" s="19"/>
    </row>
    <row r="37" spans="1:9" ht="24.75" customHeight="1">
      <c r="A37" s="19"/>
      <c r="B37" s="51" t="s">
        <v>69</v>
      </c>
      <c r="C37" s="91" t="s">
        <v>70</v>
      </c>
      <c r="D37" s="91"/>
      <c r="E37" s="65">
        <f>E36/0.83</f>
        <v>7.23</v>
      </c>
      <c r="F37" s="23"/>
      <c r="G37" s="20"/>
      <c r="H37" s="41"/>
      <c r="I37" s="19"/>
    </row>
    <row r="38" spans="1:9" ht="24.75" customHeight="1">
      <c r="A38" s="19"/>
      <c r="B38" s="73" t="s">
        <v>84</v>
      </c>
      <c r="C38" s="91" t="s">
        <v>72</v>
      </c>
      <c r="D38" s="91"/>
      <c r="E38" s="65">
        <f>E31-E37</f>
        <v>25.15</v>
      </c>
      <c r="F38" s="23" t="s">
        <v>2</v>
      </c>
      <c r="G38" s="20" t="s">
        <v>80</v>
      </c>
      <c r="H38" s="41"/>
      <c r="I38" s="19"/>
    </row>
    <row r="39" spans="1:9" ht="24.75" customHeight="1">
      <c r="A39" s="19"/>
      <c r="B39" s="73" t="s">
        <v>85</v>
      </c>
      <c r="C39" s="91" t="s">
        <v>83</v>
      </c>
      <c r="D39" s="91"/>
      <c r="E39" s="65">
        <f>E32+4.8</f>
        <v>34.8</v>
      </c>
      <c r="F39" s="23" t="s">
        <v>2</v>
      </c>
      <c r="G39" s="20" t="s">
        <v>81</v>
      </c>
      <c r="H39" s="41"/>
      <c r="I39" s="19"/>
    </row>
    <row r="40" spans="1:9" ht="24.75" customHeight="1">
      <c r="A40" s="19"/>
      <c r="B40" s="51" t="s">
        <v>67</v>
      </c>
      <c r="C40" s="91" t="str">
        <f>"Rck opera = min ("&amp;E38&amp;";"&amp;E39&amp;")"</f>
        <v>Rck opera = min (25,15;34,8)</v>
      </c>
      <c r="D40" s="91"/>
      <c r="E40" s="53">
        <f>MIN(E38:E39)</f>
        <v>25.15</v>
      </c>
      <c r="F40" s="23" t="s">
        <v>2</v>
      </c>
      <c r="G40" s="20"/>
      <c r="H40" s="41"/>
      <c r="I40" s="19"/>
    </row>
    <row r="41" spans="1:9" ht="24.75" customHeight="1">
      <c r="A41" s="19"/>
      <c r="B41" s="48" t="s">
        <v>73</v>
      </c>
      <c r="C41" s="91" t="s">
        <v>60</v>
      </c>
      <c r="D41" s="91"/>
      <c r="E41" s="53">
        <f>E40</f>
        <v>25.15</v>
      </c>
      <c r="F41" s="47" t="str">
        <f>"≥  "&amp;E28</f>
        <v>≥  25,5</v>
      </c>
      <c r="G41" s="52" t="str">
        <f>IF(E41&gt;=E28,"Verificato","NON Verificato")</f>
        <v>NON Verificato</v>
      </c>
      <c r="H41" s="41"/>
      <c r="I41" s="19"/>
    </row>
    <row r="42" spans="1:9" ht="15.75">
      <c r="A42" s="19"/>
      <c r="B42" s="21"/>
      <c r="C42" s="22"/>
      <c r="D42" s="22"/>
      <c r="E42" s="29"/>
      <c r="F42" s="23"/>
      <c r="G42" s="20"/>
      <c r="H42" s="20"/>
      <c r="I42" s="19"/>
    </row>
    <row r="43" spans="1:9" ht="15.75">
      <c r="A43" s="19"/>
      <c r="B43" s="21"/>
      <c r="C43" s="22"/>
      <c r="D43" s="22"/>
      <c r="E43" s="29"/>
      <c r="F43" s="23"/>
      <c r="G43" s="20"/>
      <c r="H43" s="20"/>
      <c r="I43" s="19"/>
    </row>
    <row r="44" spans="1:9" ht="15.75">
      <c r="A44" s="19"/>
      <c r="B44" s="21"/>
      <c r="C44" s="22"/>
      <c r="D44" s="22"/>
      <c r="E44" s="29"/>
      <c r="F44" s="23"/>
      <c r="G44" s="20"/>
      <c r="H44" s="20"/>
      <c r="I44" s="19"/>
    </row>
    <row r="45" spans="1:9" ht="15.75">
      <c r="A45" s="19"/>
      <c r="B45" s="21"/>
      <c r="C45" s="22"/>
      <c r="D45" s="22"/>
      <c r="E45" s="29"/>
      <c r="F45" s="23"/>
      <c r="G45" s="20"/>
      <c r="H45" s="20"/>
      <c r="I45" s="19"/>
    </row>
    <row r="46" spans="1:9" ht="15.75" customHeight="1">
      <c r="A46" s="19"/>
      <c r="B46" s="21"/>
      <c r="C46" s="72"/>
      <c r="D46" s="22"/>
      <c r="E46" s="29"/>
      <c r="F46" s="23"/>
      <c r="G46" s="20"/>
      <c r="H46" s="20"/>
      <c r="I46" s="19"/>
    </row>
    <row r="47" spans="1:9" ht="15.75" customHeight="1">
      <c r="A47" s="19"/>
      <c r="B47" s="21"/>
      <c r="C47" s="72"/>
      <c r="D47" s="22"/>
      <c r="E47" s="29"/>
      <c r="F47" s="23"/>
      <c r="G47" s="20"/>
      <c r="H47" s="20"/>
      <c r="I47" s="19"/>
    </row>
    <row r="48" spans="1:9" ht="15.75">
      <c r="A48" s="19"/>
      <c r="B48" s="21"/>
      <c r="C48" s="22"/>
      <c r="D48" s="22"/>
      <c r="E48" s="29"/>
      <c r="F48" s="23"/>
      <c r="G48" s="20"/>
      <c r="H48" s="20"/>
      <c r="I48" s="19"/>
    </row>
    <row r="49" spans="1:9" ht="15.75">
      <c r="A49" s="19"/>
      <c r="B49" s="21"/>
      <c r="C49" s="22"/>
      <c r="D49" s="22"/>
      <c r="E49" s="29"/>
      <c r="F49" s="23"/>
      <c r="G49" s="20"/>
      <c r="H49" s="20"/>
      <c r="I49" s="19"/>
    </row>
    <row r="50" spans="1:9" ht="15.75">
      <c r="A50" s="19"/>
      <c r="B50" s="21"/>
      <c r="C50" s="22"/>
      <c r="D50" s="22"/>
      <c r="E50" s="29"/>
      <c r="F50" s="23"/>
      <c r="G50" s="20"/>
      <c r="H50" s="20"/>
      <c r="I50" s="19"/>
    </row>
    <row r="51" spans="1:9" ht="15.75">
      <c r="A51" s="19"/>
      <c r="B51" s="21"/>
      <c r="C51" s="22"/>
      <c r="D51" s="22"/>
      <c r="E51" s="29"/>
      <c r="F51" s="23"/>
      <c r="G51" s="20"/>
      <c r="H51" s="20"/>
      <c r="I51" s="19"/>
    </row>
    <row r="52" spans="1:9" ht="15.75">
      <c r="A52" s="19"/>
      <c r="B52" s="21"/>
      <c r="C52" s="22"/>
      <c r="D52" s="22"/>
      <c r="E52" s="29"/>
      <c r="F52" s="23"/>
      <c r="G52" s="20"/>
      <c r="H52" s="20"/>
      <c r="I52" s="19"/>
    </row>
    <row r="53" spans="1:9" ht="15.75">
      <c r="A53" s="19"/>
      <c r="B53" s="21"/>
      <c r="C53" s="22"/>
      <c r="D53" s="22"/>
      <c r="E53" s="29"/>
      <c r="F53" s="23"/>
      <c r="G53" s="20"/>
      <c r="H53" s="20"/>
      <c r="I53" s="19"/>
    </row>
    <row r="54" spans="1:9" ht="15.75">
      <c r="A54" s="19"/>
      <c r="B54" s="21"/>
      <c r="C54" s="22"/>
      <c r="D54" s="22"/>
      <c r="E54" s="29"/>
      <c r="F54" s="23"/>
      <c r="G54" s="20"/>
      <c r="H54" s="20"/>
      <c r="I54" s="19"/>
    </row>
    <row r="55" spans="1:9" ht="12.75">
      <c r="A55" s="19"/>
      <c r="B55" s="19"/>
      <c r="C55" s="19"/>
      <c r="D55" s="19"/>
      <c r="E55" s="19"/>
      <c r="F55" s="19"/>
      <c r="G55" s="20"/>
      <c r="H55" s="19"/>
      <c r="I55" s="19"/>
    </row>
  </sheetData>
  <sheetProtection password="CC79" sheet="1"/>
  <mergeCells count="19">
    <mergeCell ref="R6:T6"/>
    <mergeCell ref="R7:T7"/>
    <mergeCell ref="C27:D27"/>
    <mergeCell ref="C28:D28"/>
    <mergeCell ref="C31:D31"/>
    <mergeCell ref="B2:H2"/>
    <mergeCell ref="R2:T2"/>
    <mergeCell ref="B3:H3"/>
    <mergeCell ref="R3:T3"/>
    <mergeCell ref="R4:T4"/>
    <mergeCell ref="C5:H5"/>
    <mergeCell ref="R5:T5"/>
    <mergeCell ref="C41:D41"/>
    <mergeCell ref="C37:D37"/>
    <mergeCell ref="C38:D38"/>
    <mergeCell ref="C39:D39"/>
    <mergeCell ref="C32:D32"/>
    <mergeCell ref="C40:D40"/>
    <mergeCell ref="C36:D36"/>
  </mergeCells>
  <conditionalFormatting sqref="E27 G16:G23 C11:D23">
    <cfRule type="expression" priority="3" dxfId="18" stopIfTrue="1">
      <formula>$K$3=1</formula>
    </cfRule>
  </conditionalFormatting>
  <conditionalFormatting sqref="C5:H5">
    <cfRule type="expression" priority="4" dxfId="18" stopIfTrue="1">
      <formula>$K$3=1</formula>
    </cfRule>
  </conditionalFormatting>
  <conditionalFormatting sqref="G11:G15">
    <cfRule type="expression" priority="5" dxfId="18" stopIfTrue="1">
      <formula>$K$3=1</formula>
    </cfRule>
  </conditionalFormatting>
  <conditionalFormatting sqref="G24 C24:D24">
    <cfRule type="expression" priority="1" dxfId="18" stopIfTrue="1">
      <formula>$K$3=1</formula>
    </cfRule>
  </conditionalFormatting>
  <hyperlinks>
    <hyperlink ref="R4" r:id="rId1" display="ginodiruzza@tin.it"/>
    <hyperlink ref="R6" r:id="rId2" display="www.indaginistrutturali.info"/>
    <hyperlink ref="R5" r:id="rId3" display="www.ginodiruzza.it"/>
  </hyperlinks>
  <printOptions/>
  <pageMargins left="0.75" right="0.75" top="1" bottom="1" header="0.5" footer="0.5"/>
  <pageSetup horizontalDpi="600" verticalDpi="600" orientation="portrait" paperSize="9" scale="69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" sqref="L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Gino</cp:lastModifiedBy>
  <cp:lastPrinted>2013-06-20T21:50:38Z</cp:lastPrinted>
  <dcterms:created xsi:type="dcterms:W3CDTF">1996-11-05T10:16:36Z</dcterms:created>
  <dcterms:modified xsi:type="dcterms:W3CDTF">2013-07-06T10:43:47Z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